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woodardcurran.net\shared\Projects\RMC\SD\0078 Brown and Caldwell\0078-010_SWRP Planning Grant\02_Project Work\04_June Workshop\Benefits Calculations\"/>
    </mc:Choice>
  </mc:AlternateContent>
  <bookViews>
    <workbookView xWindow="0" yWindow="0" windowWidth="23040" windowHeight="8970" tabRatio="839"/>
  </bookViews>
  <sheets>
    <sheet name="READ ME" sheetId="19" r:id="rId1"/>
    <sheet name="Documentation" sheetId="21" r:id="rId2"/>
    <sheet name="WS-2, WS-3, &amp; WS-4" sheetId="5" r:id="rId3"/>
    <sheet name="WS-2a Turf Conversion" sheetId="10" r:id="rId4"/>
    <sheet name="FM-1 &amp; FM-3" sheetId="11" r:id="rId5"/>
    <sheet name="E-4" sheetId="17" r:id="rId6"/>
    <sheet name="Soil Type &amp; Land Use" sheetId="8" r:id="rId7"/>
    <sheet name="Water Supply Calcs" sheetId="7" r:id="rId8"/>
    <sheet name="Water Supply Infiltration Calcs" sheetId="13" r:id="rId9"/>
    <sheet name="Flood Mgt Infiltration Calcs" sheetId="15" r:id="rId10"/>
    <sheet name="Flood Mgt ET calcs" sheetId="16" r:id="rId11"/>
    <sheet name="GHG Calculations" sheetId="18" r:id="rId12"/>
    <sheet name="Watershed Precip Data" sheetId="1" r:id="rId13"/>
  </sheets>
  <definedNames>
    <definedName name="_GoBack" localSheetId="7">'Water Supply Calcs'!$I$3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7" l="1"/>
  <c r="B40" i="5"/>
  <c r="B38" i="5"/>
  <c r="M3" i="16"/>
  <c r="A20" i="11"/>
  <c r="L3" i="15"/>
  <c r="B13" i="11"/>
  <c r="J12" i="16" s="1"/>
  <c r="H19" i="15"/>
  <c r="H3" i="15"/>
  <c r="K3" i="7"/>
  <c r="H4" i="7"/>
  <c r="H3" i="7"/>
  <c r="L4" i="15"/>
  <c r="J3" i="16" l="1"/>
  <c r="J13" i="16"/>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E4" i="18" l="1"/>
  <c r="F4" i="18" s="1"/>
  <c r="E5" i="18"/>
  <c r="F5" i="18" s="1"/>
  <c r="E6" i="18"/>
  <c r="F6" i="18"/>
  <c r="P6" i="18"/>
  <c r="E7" i="18"/>
  <c r="F7" i="18"/>
  <c r="E8" i="18"/>
  <c r="F8" i="18"/>
  <c r="E10" i="18"/>
  <c r="F10" i="18" s="1"/>
  <c r="E11" i="18"/>
  <c r="F11" i="18"/>
  <c r="P7" i="18" s="1"/>
  <c r="E12" i="18"/>
  <c r="F12" i="18" s="1"/>
  <c r="E16" i="18"/>
  <c r="D27" i="18"/>
  <c r="E27" i="18" s="1"/>
  <c r="F27" i="18" s="1"/>
  <c r="D28" i="18"/>
  <c r="E28" i="18" s="1"/>
  <c r="F28" i="18" s="1"/>
  <c r="D29" i="18"/>
  <c r="D30" i="18"/>
  <c r="A16" i="17"/>
  <c r="A26" i="17"/>
  <c r="A28" i="17"/>
  <c r="A30" i="17"/>
  <c r="A32" i="17"/>
  <c r="A34" i="17"/>
  <c r="A36" i="17"/>
  <c r="A38" i="17"/>
  <c r="A40" i="17"/>
  <c r="L4" i="13"/>
  <c r="L3" i="13"/>
  <c r="E30" i="18" l="1"/>
  <c r="F30" i="18" s="1"/>
  <c r="B42" i="17"/>
  <c r="B43" i="17" s="1"/>
  <c r="B50" i="17" s="1"/>
  <c r="P9" i="18"/>
  <c r="P8" i="18"/>
  <c r="P3" i="18"/>
  <c r="P5" i="18"/>
  <c r="P4" i="18"/>
  <c r="N3" i="7" l="1"/>
  <c r="J250" i="16"/>
  <c r="H368" i="15"/>
  <c r="H367" i="15"/>
  <c r="H366" i="15"/>
  <c r="H365" i="15"/>
  <c r="H364" i="15"/>
  <c r="H363" i="15"/>
  <c r="H362" i="15"/>
  <c r="H361" i="15"/>
  <c r="H360" i="15"/>
  <c r="H359" i="15"/>
  <c r="H358" i="15"/>
  <c r="H357" i="15"/>
  <c r="H356"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1"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8" i="15"/>
  <c r="H17" i="15"/>
  <c r="H16" i="15"/>
  <c r="H15" i="15"/>
  <c r="H14" i="15"/>
  <c r="H13" i="15"/>
  <c r="H12" i="15"/>
  <c r="H11" i="15"/>
  <c r="H10" i="15"/>
  <c r="H9" i="15"/>
  <c r="H8" i="15"/>
  <c r="H7" i="15"/>
  <c r="H6" i="15"/>
  <c r="H5" i="15"/>
  <c r="H4" i="15"/>
  <c r="H368" i="16"/>
  <c r="C368" i="16" s="1"/>
  <c r="H367" i="16"/>
  <c r="C367" i="16" s="1"/>
  <c r="H366" i="16"/>
  <c r="C366" i="16" s="1"/>
  <c r="H365" i="16"/>
  <c r="C365" i="16" s="1"/>
  <c r="H364" i="16"/>
  <c r="C364" i="16" s="1"/>
  <c r="H363" i="16"/>
  <c r="C363" i="16" s="1"/>
  <c r="H362" i="16"/>
  <c r="C362" i="16" s="1"/>
  <c r="H361" i="16"/>
  <c r="C361" i="16" s="1"/>
  <c r="H360" i="16"/>
  <c r="C360" i="16" s="1"/>
  <c r="H359" i="16"/>
  <c r="C359" i="16" s="1"/>
  <c r="H358" i="16"/>
  <c r="C358" i="16" s="1"/>
  <c r="H357" i="16"/>
  <c r="C357" i="16" s="1"/>
  <c r="H356" i="16"/>
  <c r="C356" i="16" s="1"/>
  <c r="H355" i="16"/>
  <c r="C355" i="16" s="1"/>
  <c r="H354" i="16"/>
  <c r="C354" i="16" s="1"/>
  <c r="H353" i="16"/>
  <c r="C353" i="16" s="1"/>
  <c r="H352" i="16"/>
  <c r="C352" i="16" s="1"/>
  <c r="H351" i="16"/>
  <c r="C351" i="16" s="1"/>
  <c r="H350" i="16"/>
  <c r="C350" i="16" s="1"/>
  <c r="H349" i="16"/>
  <c r="C349" i="16" s="1"/>
  <c r="H348" i="16"/>
  <c r="C348" i="16" s="1"/>
  <c r="H347" i="16"/>
  <c r="C347" i="16" s="1"/>
  <c r="H346" i="16"/>
  <c r="C346" i="16" s="1"/>
  <c r="H345" i="16"/>
  <c r="C345" i="16" s="1"/>
  <c r="H344" i="16"/>
  <c r="C344" i="16" s="1"/>
  <c r="H343" i="16"/>
  <c r="C343" i="16" s="1"/>
  <c r="H342" i="16"/>
  <c r="C342" i="16" s="1"/>
  <c r="H341" i="16"/>
  <c r="C341" i="16" s="1"/>
  <c r="H340" i="16"/>
  <c r="C340" i="16" s="1"/>
  <c r="H339" i="16"/>
  <c r="C339" i="16" s="1"/>
  <c r="H338" i="16"/>
  <c r="C338" i="16" s="1"/>
  <c r="H337" i="16"/>
  <c r="C337" i="16" s="1"/>
  <c r="H336" i="16"/>
  <c r="C336" i="16" s="1"/>
  <c r="H335" i="16"/>
  <c r="C335" i="16" s="1"/>
  <c r="H334" i="16"/>
  <c r="C334" i="16" s="1"/>
  <c r="H333" i="16"/>
  <c r="C333" i="16" s="1"/>
  <c r="H332" i="16"/>
  <c r="C332" i="16" s="1"/>
  <c r="H331" i="16"/>
  <c r="C331" i="16" s="1"/>
  <c r="H330" i="16"/>
  <c r="C330" i="16" s="1"/>
  <c r="H329" i="16"/>
  <c r="C329" i="16" s="1"/>
  <c r="H328" i="16"/>
  <c r="C328" i="16" s="1"/>
  <c r="H327" i="16"/>
  <c r="C327" i="16" s="1"/>
  <c r="H326" i="16"/>
  <c r="C326" i="16" s="1"/>
  <c r="H325" i="16"/>
  <c r="C325" i="16" s="1"/>
  <c r="H324" i="16"/>
  <c r="C324" i="16" s="1"/>
  <c r="H323" i="16"/>
  <c r="C323" i="16" s="1"/>
  <c r="H322" i="16"/>
  <c r="C322" i="16" s="1"/>
  <c r="H321" i="16"/>
  <c r="C321" i="16" s="1"/>
  <c r="H320" i="16"/>
  <c r="C320" i="16" s="1"/>
  <c r="H319" i="16"/>
  <c r="C319" i="16" s="1"/>
  <c r="H318" i="16"/>
  <c r="C318" i="16" s="1"/>
  <c r="H317" i="16"/>
  <c r="C317" i="16" s="1"/>
  <c r="H316" i="16"/>
  <c r="C316" i="16" s="1"/>
  <c r="H315" i="16"/>
  <c r="C315" i="16" s="1"/>
  <c r="H314" i="16"/>
  <c r="C314" i="16" s="1"/>
  <c r="H313" i="16"/>
  <c r="C313" i="16" s="1"/>
  <c r="H312" i="16"/>
  <c r="C312" i="16" s="1"/>
  <c r="H311" i="16"/>
  <c r="C311" i="16" s="1"/>
  <c r="H310" i="16"/>
  <c r="C310" i="16" s="1"/>
  <c r="H309" i="16"/>
  <c r="C309" i="16" s="1"/>
  <c r="H308" i="16"/>
  <c r="C308" i="16" s="1"/>
  <c r="H307" i="16"/>
  <c r="C307" i="16" s="1"/>
  <c r="H306" i="16"/>
  <c r="C306" i="16" s="1"/>
  <c r="H305" i="16"/>
  <c r="C305" i="16" s="1"/>
  <c r="H304" i="16"/>
  <c r="C304" i="16" s="1"/>
  <c r="H303" i="16"/>
  <c r="C303" i="16" s="1"/>
  <c r="H302" i="16"/>
  <c r="C302" i="16" s="1"/>
  <c r="H301" i="16"/>
  <c r="C301" i="16" s="1"/>
  <c r="H300" i="16"/>
  <c r="C300" i="16" s="1"/>
  <c r="H299" i="16"/>
  <c r="C299" i="16" s="1"/>
  <c r="H298" i="16"/>
  <c r="C298" i="16" s="1"/>
  <c r="H297" i="16"/>
  <c r="C297" i="16" s="1"/>
  <c r="H296" i="16"/>
  <c r="C296" i="16" s="1"/>
  <c r="H295" i="16"/>
  <c r="C295" i="16" s="1"/>
  <c r="H294" i="16"/>
  <c r="C294" i="16" s="1"/>
  <c r="H293" i="16"/>
  <c r="C293" i="16" s="1"/>
  <c r="H292" i="16"/>
  <c r="C292" i="16" s="1"/>
  <c r="H291" i="16"/>
  <c r="C291" i="16" s="1"/>
  <c r="H290" i="16"/>
  <c r="C290" i="16" s="1"/>
  <c r="H289" i="16"/>
  <c r="C289" i="16" s="1"/>
  <c r="H288" i="16"/>
  <c r="C288" i="16" s="1"/>
  <c r="H287" i="16"/>
  <c r="C287" i="16" s="1"/>
  <c r="H286" i="16"/>
  <c r="C286" i="16" s="1"/>
  <c r="H285" i="16"/>
  <c r="C285" i="16" s="1"/>
  <c r="H284" i="16"/>
  <c r="C284" i="16" s="1"/>
  <c r="H283" i="16"/>
  <c r="C283" i="16" s="1"/>
  <c r="H282" i="16"/>
  <c r="C282" i="16" s="1"/>
  <c r="H281" i="16"/>
  <c r="C281" i="16" s="1"/>
  <c r="H280" i="16"/>
  <c r="C280" i="16" s="1"/>
  <c r="H279" i="16"/>
  <c r="C279" i="16" s="1"/>
  <c r="H278" i="16"/>
  <c r="C278" i="16" s="1"/>
  <c r="H277" i="16"/>
  <c r="C277" i="16" s="1"/>
  <c r="H276" i="16"/>
  <c r="C276" i="16" s="1"/>
  <c r="H275" i="16"/>
  <c r="C275" i="16" s="1"/>
  <c r="H274" i="16"/>
  <c r="C274" i="16" s="1"/>
  <c r="H273" i="16"/>
  <c r="C273" i="16" s="1"/>
  <c r="H272" i="16"/>
  <c r="C272" i="16" s="1"/>
  <c r="H271" i="16"/>
  <c r="C271" i="16" s="1"/>
  <c r="H270" i="16"/>
  <c r="C270" i="16" s="1"/>
  <c r="H269" i="16"/>
  <c r="C269" i="16" s="1"/>
  <c r="H268" i="16"/>
  <c r="C268" i="16" s="1"/>
  <c r="H267" i="16"/>
  <c r="C267" i="16" s="1"/>
  <c r="H266" i="16"/>
  <c r="C266" i="16" s="1"/>
  <c r="H265" i="16"/>
  <c r="C265" i="16" s="1"/>
  <c r="H264" i="16"/>
  <c r="C264" i="16" s="1"/>
  <c r="H263" i="16"/>
  <c r="C263" i="16" s="1"/>
  <c r="H262" i="16"/>
  <c r="C262" i="16" s="1"/>
  <c r="H261" i="16"/>
  <c r="C261" i="16" s="1"/>
  <c r="H260" i="16"/>
  <c r="C260" i="16" s="1"/>
  <c r="H259" i="16"/>
  <c r="C259" i="16" s="1"/>
  <c r="H258" i="16"/>
  <c r="C258" i="16" s="1"/>
  <c r="H257" i="16"/>
  <c r="C257" i="16" s="1"/>
  <c r="H256" i="16"/>
  <c r="C256" i="16" s="1"/>
  <c r="H255" i="16"/>
  <c r="C255" i="16" s="1"/>
  <c r="H254" i="16"/>
  <c r="C254" i="16" s="1"/>
  <c r="H253" i="16"/>
  <c r="C253" i="16" s="1"/>
  <c r="H252" i="16"/>
  <c r="C252" i="16" s="1"/>
  <c r="H251" i="16"/>
  <c r="C251" i="16" s="1"/>
  <c r="H250" i="16"/>
  <c r="C250" i="16" s="1"/>
  <c r="H249" i="16"/>
  <c r="C249" i="16" s="1"/>
  <c r="H248" i="16"/>
  <c r="C248" i="16" s="1"/>
  <c r="H247" i="16"/>
  <c r="C247" i="16" s="1"/>
  <c r="H246" i="16"/>
  <c r="C246" i="16" s="1"/>
  <c r="H245" i="16"/>
  <c r="C245" i="16" s="1"/>
  <c r="H244" i="16"/>
  <c r="C244" i="16" s="1"/>
  <c r="H243" i="16"/>
  <c r="C243" i="16" s="1"/>
  <c r="H242" i="16"/>
  <c r="C242" i="16" s="1"/>
  <c r="H241" i="16"/>
  <c r="C241" i="16" s="1"/>
  <c r="H240" i="16"/>
  <c r="C240" i="16" s="1"/>
  <c r="H239" i="16"/>
  <c r="C239" i="16" s="1"/>
  <c r="H238" i="16"/>
  <c r="C238" i="16" s="1"/>
  <c r="H237" i="16"/>
  <c r="C237" i="16" s="1"/>
  <c r="H236" i="16"/>
  <c r="C236" i="16" s="1"/>
  <c r="H235" i="16"/>
  <c r="C235" i="16" s="1"/>
  <c r="H234" i="16"/>
  <c r="C234" i="16" s="1"/>
  <c r="H233" i="16"/>
  <c r="C233" i="16" s="1"/>
  <c r="H232" i="16"/>
  <c r="C232" i="16" s="1"/>
  <c r="H231" i="16"/>
  <c r="C231" i="16" s="1"/>
  <c r="H230" i="16"/>
  <c r="C230" i="16" s="1"/>
  <c r="H229" i="16"/>
  <c r="C229" i="16" s="1"/>
  <c r="H228" i="16"/>
  <c r="C228" i="16" s="1"/>
  <c r="H227" i="16"/>
  <c r="C227" i="16" s="1"/>
  <c r="H226" i="16"/>
  <c r="C226" i="16" s="1"/>
  <c r="H225" i="16"/>
  <c r="C225" i="16" s="1"/>
  <c r="H224" i="16"/>
  <c r="C224" i="16" s="1"/>
  <c r="H223" i="16"/>
  <c r="C223" i="16" s="1"/>
  <c r="H222" i="16"/>
  <c r="C222" i="16" s="1"/>
  <c r="H221" i="16"/>
  <c r="C221" i="16" s="1"/>
  <c r="H220" i="16"/>
  <c r="C220" i="16" s="1"/>
  <c r="H219" i="16"/>
  <c r="C219" i="16" s="1"/>
  <c r="H218" i="16"/>
  <c r="C218" i="16" s="1"/>
  <c r="H217" i="16"/>
  <c r="C217" i="16" s="1"/>
  <c r="H216" i="16"/>
  <c r="C216" i="16" s="1"/>
  <c r="H215" i="16"/>
  <c r="C215" i="16" s="1"/>
  <c r="H214" i="16"/>
  <c r="C214" i="16" s="1"/>
  <c r="H213" i="16"/>
  <c r="C213" i="16" s="1"/>
  <c r="H212" i="16"/>
  <c r="C212" i="16" s="1"/>
  <c r="H211" i="16"/>
  <c r="C211" i="16" s="1"/>
  <c r="H210" i="16"/>
  <c r="C210" i="16" s="1"/>
  <c r="H209" i="16"/>
  <c r="C209" i="16" s="1"/>
  <c r="H208" i="16"/>
  <c r="C208" i="16" s="1"/>
  <c r="H207" i="16"/>
  <c r="C207" i="16" s="1"/>
  <c r="H206" i="16"/>
  <c r="C206" i="16" s="1"/>
  <c r="H205" i="16"/>
  <c r="C205" i="16" s="1"/>
  <c r="H204" i="16"/>
  <c r="C204" i="16" s="1"/>
  <c r="H203" i="16"/>
  <c r="C203" i="16" s="1"/>
  <c r="H202" i="16"/>
  <c r="C202" i="16" s="1"/>
  <c r="H201" i="16"/>
  <c r="C201" i="16" s="1"/>
  <c r="H200" i="16"/>
  <c r="C200" i="16" s="1"/>
  <c r="H199" i="16"/>
  <c r="C199" i="16" s="1"/>
  <c r="H198" i="16"/>
  <c r="C198" i="16" s="1"/>
  <c r="H197" i="16"/>
  <c r="C197" i="16" s="1"/>
  <c r="H196" i="16"/>
  <c r="C196" i="16" s="1"/>
  <c r="H195" i="16"/>
  <c r="C195" i="16" s="1"/>
  <c r="H194" i="16"/>
  <c r="C194" i="16" s="1"/>
  <c r="H193" i="16"/>
  <c r="C193" i="16" s="1"/>
  <c r="H192" i="16"/>
  <c r="C192" i="16" s="1"/>
  <c r="H191" i="16"/>
  <c r="C191" i="16" s="1"/>
  <c r="H190" i="16"/>
  <c r="C190" i="16" s="1"/>
  <c r="H189" i="16"/>
  <c r="C189" i="16" s="1"/>
  <c r="H188" i="16"/>
  <c r="C188" i="16" s="1"/>
  <c r="H187" i="16"/>
  <c r="C187" i="16" s="1"/>
  <c r="H186" i="16"/>
  <c r="C186" i="16" s="1"/>
  <c r="H185" i="16"/>
  <c r="C185" i="16" s="1"/>
  <c r="H184" i="16"/>
  <c r="C184" i="16" s="1"/>
  <c r="H183" i="16"/>
  <c r="C183" i="16" s="1"/>
  <c r="H182" i="16"/>
  <c r="C182" i="16" s="1"/>
  <c r="H181" i="16"/>
  <c r="C181" i="16" s="1"/>
  <c r="H180" i="16"/>
  <c r="C180" i="16" s="1"/>
  <c r="H179" i="16"/>
  <c r="C179" i="16" s="1"/>
  <c r="H178" i="16"/>
  <c r="C178" i="16" s="1"/>
  <c r="H177" i="16"/>
  <c r="C177" i="16" s="1"/>
  <c r="H176" i="16"/>
  <c r="C176" i="16" s="1"/>
  <c r="H175" i="16"/>
  <c r="C175" i="16" s="1"/>
  <c r="H174" i="16"/>
  <c r="C174" i="16" s="1"/>
  <c r="H173" i="16"/>
  <c r="C173" i="16" s="1"/>
  <c r="H172" i="16"/>
  <c r="C172" i="16" s="1"/>
  <c r="H171" i="16"/>
  <c r="C171" i="16" s="1"/>
  <c r="H170" i="16"/>
  <c r="C170" i="16" s="1"/>
  <c r="H169" i="16"/>
  <c r="C169" i="16" s="1"/>
  <c r="H168" i="16"/>
  <c r="C168" i="16" s="1"/>
  <c r="H167" i="16"/>
  <c r="C167" i="16" s="1"/>
  <c r="H166" i="16"/>
  <c r="C166" i="16" s="1"/>
  <c r="H165" i="16"/>
  <c r="C165" i="16" s="1"/>
  <c r="H164" i="16"/>
  <c r="C164" i="16" s="1"/>
  <c r="H163" i="16"/>
  <c r="C163" i="16" s="1"/>
  <c r="H162" i="16"/>
  <c r="C162" i="16" s="1"/>
  <c r="H161" i="16"/>
  <c r="C161" i="16" s="1"/>
  <c r="H160" i="16"/>
  <c r="C160" i="16" s="1"/>
  <c r="H159" i="16"/>
  <c r="C159" i="16" s="1"/>
  <c r="H158" i="16"/>
  <c r="C158" i="16" s="1"/>
  <c r="H157" i="16"/>
  <c r="C157" i="16" s="1"/>
  <c r="H156" i="16"/>
  <c r="C156" i="16" s="1"/>
  <c r="H155" i="16"/>
  <c r="C155" i="16" s="1"/>
  <c r="H154" i="16"/>
  <c r="C154" i="16" s="1"/>
  <c r="H153" i="16"/>
  <c r="C153" i="16" s="1"/>
  <c r="H152" i="16"/>
  <c r="C152" i="16" s="1"/>
  <c r="H151" i="16"/>
  <c r="C151" i="16" s="1"/>
  <c r="H150" i="16"/>
  <c r="C150" i="16" s="1"/>
  <c r="H149" i="16"/>
  <c r="C149" i="16" s="1"/>
  <c r="H148" i="16"/>
  <c r="C148" i="16" s="1"/>
  <c r="H147" i="16"/>
  <c r="C147" i="16" s="1"/>
  <c r="H146" i="16"/>
  <c r="C146" i="16" s="1"/>
  <c r="H145" i="16"/>
  <c r="C145" i="16" s="1"/>
  <c r="H144" i="16"/>
  <c r="C144" i="16" s="1"/>
  <c r="H143" i="16"/>
  <c r="C143" i="16" s="1"/>
  <c r="H142" i="16"/>
  <c r="C142" i="16" s="1"/>
  <c r="H141" i="16"/>
  <c r="C141" i="16" s="1"/>
  <c r="H140" i="16"/>
  <c r="C140" i="16" s="1"/>
  <c r="H139" i="16"/>
  <c r="C139" i="16" s="1"/>
  <c r="H138" i="16"/>
  <c r="C138" i="16" s="1"/>
  <c r="H137" i="16"/>
  <c r="C137" i="16" s="1"/>
  <c r="H136" i="16"/>
  <c r="C136" i="16" s="1"/>
  <c r="H135" i="16"/>
  <c r="C135" i="16" s="1"/>
  <c r="H134" i="16"/>
  <c r="C134" i="16" s="1"/>
  <c r="H133" i="16"/>
  <c r="C133" i="16" s="1"/>
  <c r="H132" i="16"/>
  <c r="C132" i="16" s="1"/>
  <c r="H131" i="16"/>
  <c r="C131" i="16" s="1"/>
  <c r="H130" i="16"/>
  <c r="C130" i="16" s="1"/>
  <c r="H129" i="16"/>
  <c r="C129" i="16" s="1"/>
  <c r="H128" i="16"/>
  <c r="C128" i="16" s="1"/>
  <c r="H127" i="16"/>
  <c r="C127" i="16" s="1"/>
  <c r="H126" i="16"/>
  <c r="C126" i="16" s="1"/>
  <c r="H125" i="16"/>
  <c r="C125" i="16" s="1"/>
  <c r="H124" i="16"/>
  <c r="C124" i="16" s="1"/>
  <c r="H123" i="16"/>
  <c r="C123" i="16" s="1"/>
  <c r="H122" i="16"/>
  <c r="C122" i="16" s="1"/>
  <c r="H121" i="16"/>
  <c r="C121" i="16" s="1"/>
  <c r="H120" i="16"/>
  <c r="C120" i="16" s="1"/>
  <c r="H119" i="16"/>
  <c r="C119" i="16" s="1"/>
  <c r="H118" i="16"/>
  <c r="C118" i="16" s="1"/>
  <c r="H117" i="16"/>
  <c r="C117" i="16" s="1"/>
  <c r="H116" i="16"/>
  <c r="C116" i="16" s="1"/>
  <c r="H115" i="16"/>
  <c r="C115" i="16" s="1"/>
  <c r="H114" i="16"/>
  <c r="C114" i="16" s="1"/>
  <c r="H113" i="16"/>
  <c r="C113" i="16" s="1"/>
  <c r="H112" i="16"/>
  <c r="C112" i="16" s="1"/>
  <c r="H111" i="16"/>
  <c r="C111" i="16" s="1"/>
  <c r="H110" i="16"/>
  <c r="C110" i="16" s="1"/>
  <c r="H109" i="16"/>
  <c r="C109" i="16" s="1"/>
  <c r="H108" i="16"/>
  <c r="C108" i="16" s="1"/>
  <c r="H107" i="16"/>
  <c r="C107" i="16" s="1"/>
  <c r="H106" i="16"/>
  <c r="C106" i="16" s="1"/>
  <c r="H105" i="16"/>
  <c r="C105" i="16" s="1"/>
  <c r="H104" i="16"/>
  <c r="C104" i="16" s="1"/>
  <c r="H103" i="16"/>
  <c r="C103" i="16" s="1"/>
  <c r="H102" i="16"/>
  <c r="C102" i="16" s="1"/>
  <c r="H101" i="16"/>
  <c r="C101" i="16" s="1"/>
  <c r="H100" i="16"/>
  <c r="C100" i="16" s="1"/>
  <c r="H99" i="16"/>
  <c r="C99" i="16" s="1"/>
  <c r="H98" i="16"/>
  <c r="C98" i="16" s="1"/>
  <c r="H97" i="16"/>
  <c r="C97" i="16" s="1"/>
  <c r="H96" i="16"/>
  <c r="C96" i="16" s="1"/>
  <c r="H95" i="16"/>
  <c r="C95" i="16" s="1"/>
  <c r="H94" i="16"/>
  <c r="C94" i="16" s="1"/>
  <c r="H93" i="16"/>
  <c r="C93" i="16" s="1"/>
  <c r="H92" i="16"/>
  <c r="C92" i="16" s="1"/>
  <c r="H91" i="16"/>
  <c r="C91" i="16" s="1"/>
  <c r="H90" i="16"/>
  <c r="C90" i="16" s="1"/>
  <c r="H89" i="16"/>
  <c r="C89" i="16" s="1"/>
  <c r="H88" i="16"/>
  <c r="C88" i="16" s="1"/>
  <c r="H87" i="16"/>
  <c r="C87" i="16" s="1"/>
  <c r="H86" i="16"/>
  <c r="C86" i="16" s="1"/>
  <c r="H85" i="16"/>
  <c r="C85" i="16" s="1"/>
  <c r="H84" i="16"/>
  <c r="C84" i="16" s="1"/>
  <c r="H83" i="16"/>
  <c r="C83" i="16" s="1"/>
  <c r="H82" i="16"/>
  <c r="C82" i="16" s="1"/>
  <c r="H81" i="16"/>
  <c r="C81" i="16" s="1"/>
  <c r="H80" i="16"/>
  <c r="C80" i="16" s="1"/>
  <c r="H79" i="16"/>
  <c r="C79" i="16" s="1"/>
  <c r="H78" i="16"/>
  <c r="C78" i="16" s="1"/>
  <c r="H77" i="16"/>
  <c r="C77" i="16" s="1"/>
  <c r="H76" i="16"/>
  <c r="C76" i="16" s="1"/>
  <c r="H75" i="16"/>
  <c r="C75" i="16" s="1"/>
  <c r="H74" i="16"/>
  <c r="C74" i="16" s="1"/>
  <c r="H73" i="16"/>
  <c r="C73" i="16" s="1"/>
  <c r="H72" i="16"/>
  <c r="C72" i="16" s="1"/>
  <c r="H71" i="16"/>
  <c r="C71" i="16" s="1"/>
  <c r="H70" i="16"/>
  <c r="C70" i="16" s="1"/>
  <c r="H69" i="16"/>
  <c r="C69" i="16" s="1"/>
  <c r="H68" i="16"/>
  <c r="C68" i="16" s="1"/>
  <c r="H67" i="16"/>
  <c r="C67" i="16" s="1"/>
  <c r="H66" i="16"/>
  <c r="C66" i="16" s="1"/>
  <c r="H65" i="16"/>
  <c r="C65" i="16" s="1"/>
  <c r="H64" i="16"/>
  <c r="C64" i="16" s="1"/>
  <c r="H63" i="16"/>
  <c r="C63" i="16" s="1"/>
  <c r="H62" i="16"/>
  <c r="C62" i="16" s="1"/>
  <c r="H61" i="16"/>
  <c r="C61" i="16" s="1"/>
  <c r="H60" i="16"/>
  <c r="C60" i="16" s="1"/>
  <c r="H59" i="16"/>
  <c r="C59" i="16" s="1"/>
  <c r="H58" i="16"/>
  <c r="C58" i="16" s="1"/>
  <c r="H57" i="16"/>
  <c r="C57" i="16" s="1"/>
  <c r="H56" i="16"/>
  <c r="C56" i="16" s="1"/>
  <c r="H55" i="16"/>
  <c r="C55" i="16" s="1"/>
  <c r="H54" i="16"/>
  <c r="C54" i="16" s="1"/>
  <c r="H53" i="16"/>
  <c r="C53" i="16" s="1"/>
  <c r="H52" i="16"/>
  <c r="C52" i="16" s="1"/>
  <c r="H51" i="16"/>
  <c r="C51" i="16" s="1"/>
  <c r="H50" i="16"/>
  <c r="C50" i="16" s="1"/>
  <c r="H49" i="16"/>
  <c r="C49" i="16" s="1"/>
  <c r="H48" i="16"/>
  <c r="C48" i="16" s="1"/>
  <c r="H47" i="16"/>
  <c r="C47" i="16" s="1"/>
  <c r="H46" i="16"/>
  <c r="C46" i="16" s="1"/>
  <c r="H45" i="16"/>
  <c r="C45" i="16" s="1"/>
  <c r="H44" i="16"/>
  <c r="C44" i="16" s="1"/>
  <c r="H43" i="16"/>
  <c r="C43" i="16" s="1"/>
  <c r="H42" i="16"/>
  <c r="C42" i="16" s="1"/>
  <c r="H41" i="16"/>
  <c r="C41" i="16" s="1"/>
  <c r="H40" i="16"/>
  <c r="C40" i="16" s="1"/>
  <c r="H39" i="16"/>
  <c r="C39" i="16" s="1"/>
  <c r="H38" i="16"/>
  <c r="C38" i="16" s="1"/>
  <c r="H37" i="16"/>
  <c r="C37" i="16" s="1"/>
  <c r="H36" i="16"/>
  <c r="C36" i="16" s="1"/>
  <c r="H35" i="16"/>
  <c r="C35" i="16" s="1"/>
  <c r="H34" i="16"/>
  <c r="C34" i="16" s="1"/>
  <c r="H33" i="16"/>
  <c r="C33" i="16" s="1"/>
  <c r="H32" i="16"/>
  <c r="C32" i="16" s="1"/>
  <c r="H31" i="16"/>
  <c r="C31" i="16" s="1"/>
  <c r="H30" i="16"/>
  <c r="C30" i="16" s="1"/>
  <c r="H29" i="16"/>
  <c r="C29" i="16" s="1"/>
  <c r="H28" i="16"/>
  <c r="C28" i="16" s="1"/>
  <c r="H27" i="16"/>
  <c r="C27" i="16" s="1"/>
  <c r="H26" i="16"/>
  <c r="C26" i="16" s="1"/>
  <c r="H25" i="16"/>
  <c r="C25" i="16" s="1"/>
  <c r="H24" i="16"/>
  <c r="C24" i="16" s="1"/>
  <c r="H23" i="16"/>
  <c r="C23" i="16" s="1"/>
  <c r="H22" i="16"/>
  <c r="C22" i="16" s="1"/>
  <c r="H21" i="16"/>
  <c r="C21" i="16" s="1"/>
  <c r="H20" i="16"/>
  <c r="C20" i="16" s="1"/>
  <c r="H19" i="16"/>
  <c r="C19" i="16" s="1"/>
  <c r="H18" i="16"/>
  <c r="C18" i="16" s="1"/>
  <c r="H17" i="16"/>
  <c r="C17" i="16" s="1"/>
  <c r="H16" i="16"/>
  <c r="C16" i="16" s="1"/>
  <c r="H15" i="16"/>
  <c r="C15" i="16" s="1"/>
  <c r="H14" i="16"/>
  <c r="C14" i="16" s="1"/>
  <c r="H13" i="16"/>
  <c r="C13" i="16" s="1"/>
  <c r="H12" i="16"/>
  <c r="C12" i="16" s="1"/>
  <c r="H11" i="16"/>
  <c r="C11" i="16" s="1"/>
  <c r="H10" i="16"/>
  <c r="C10" i="16" s="1"/>
  <c r="H9" i="16"/>
  <c r="C9" i="16" s="1"/>
  <c r="H8" i="16"/>
  <c r="C8" i="16" s="1"/>
  <c r="H7" i="16"/>
  <c r="C7" i="16" s="1"/>
  <c r="H6" i="16"/>
  <c r="C6" i="16" s="1"/>
  <c r="H5" i="16"/>
  <c r="C5" i="16" s="1"/>
  <c r="H4" i="16"/>
  <c r="C4" i="16" s="1"/>
  <c r="H3" i="16"/>
  <c r="C3" i="16" s="1"/>
  <c r="F3" i="16" s="1"/>
  <c r="N6" i="7"/>
  <c r="J368" i="16" l="1"/>
  <c r="J364" i="16"/>
  <c r="J360" i="16"/>
  <c r="J356" i="16"/>
  <c r="J352" i="16"/>
  <c r="J348" i="16"/>
  <c r="J344" i="16"/>
  <c r="J336" i="16"/>
  <c r="J322" i="16"/>
  <c r="J306" i="16"/>
  <c r="J290" i="16"/>
  <c r="J274" i="16"/>
  <c r="J258" i="16"/>
  <c r="J367" i="16"/>
  <c r="J363" i="16"/>
  <c r="J359" i="16"/>
  <c r="J355" i="16"/>
  <c r="J351" i="16"/>
  <c r="J347" i="16"/>
  <c r="J342" i="16"/>
  <c r="J334" i="16"/>
  <c r="J318" i="16"/>
  <c r="J302" i="16"/>
  <c r="J286" i="16"/>
  <c r="J270" i="16"/>
  <c r="J254" i="16"/>
  <c r="J366" i="16"/>
  <c r="J362" i="16"/>
  <c r="J358" i="16"/>
  <c r="J354" i="16"/>
  <c r="J350" i="16"/>
  <c r="J346" i="16"/>
  <c r="J340" i="16"/>
  <c r="J330" i="16"/>
  <c r="J314" i="16"/>
  <c r="J298" i="16"/>
  <c r="J282" i="16"/>
  <c r="J266" i="16"/>
  <c r="J7" i="16"/>
  <c r="J11" i="16"/>
  <c r="J15" i="16"/>
  <c r="J19" i="16"/>
  <c r="J23" i="16"/>
  <c r="J27" i="16"/>
  <c r="J31" i="16"/>
  <c r="J35" i="16"/>
  <c r="J39" i="16"/>
  <c r="J43" i="16"/>
  <c r="J47" i="16"/>
  <c r="J51" i="16"/>
  <c r="J55" i="16"/>
  <c r="J59" i="16"/>
  <c r="J63" i="16"/>
  <c r="J67" i="16"/>
  <c r="J71" i="16"/>
  <c r="J75" i="16"/>
  <c r="J79" i="16"/>
  <c r="J83" i="16"/>
  <c r="J87" i="16"/>
  <c r="J91" i="16"/>
  <c r="J95" i="16"/>
  <c r="J99" i="16"/>
  <c r="J103" i="16"/>
  <c r="J107" i="16"/>
  <c r="J111" i="16"/>
  <c r="J115" i="16"/>
  <c r="J119" i="16"/>
  <c r="J123" i="16"/>
  <c r="J127" i="16"/>
  <c r="J131" i="16"/>
  <c r="J135" i="16"/>
  <c r="J139" i="16"/>
  <c r="J143" i="16"/>
  <c r="J147" i="16"/>
  <c r="J151" i="16"/>
  <c r="J155" i="16"/>
  <c r="J159" i="16"/>
  <c r="J163" i="16"/>
  <c r="J167" i="16"/>
  <c r="J171" i="16"/>
  <c r="J175" i="16"/>
  <c r="J179" i="16"/>
  <c r="J183" i="16"/>
  <c r="J187" i="16"/>
  <c r="J191" i="16"/>
  <c r="J195" i="16"/>
  <c r="J199" i="16"/>
  <c r="J203" i="16"/>
  <c r="J207" i="16"/>
  <c r="J211" i="16"/>
  <c r="J215" i="16"/>
  <c r="J219" i="16"/>
  <c r="J223" i="16"/>
  <c r="J227" i="16"/>
  <c r="J231" i="16"/>
  <c r="J235" i="16"/>
  <c r="J239" i="16"/>
  <c r="J243" i="16"/>
  <c r="J247" i="16"/>
  <c r="J251" i="16"/>
  <c r="J255" i="16"/>
  <c r="J259" i="16"/>
  <c r="J263" i="16"/>
  <c r="J267" i="16"/>
  <c r="J271" i="16"/>
  <c r="J275" i="16"/>
  <c r="J279" i="16"/>
  <c r="J283" i="16"/>
  <c r="J287" i="16"/>
  <c r="J291" i="16"/>
  <c r="J295" i="16"/>
  <c r="J299" i="16"/>
  <c r="J303" i="16"/>
  <c r="J307" i="16"/>
  <c r="J311" i="16"/>
  <c r="J315" i="16"/>
  <c r="J319" i="16"/>
  <c r="J323" i="16"/>
  <c r="J327" i="16"/>
  <c r="J331" i="16"/>
  <c r="J335" i="16"/>
  <c r="J339" i="16"/>
  <c r="J343" i="16"/>
  <c r="J4" i="16"/>
  <c r="J8" i="16"/>
  <c r="J16" i="16"/>
  <c r="J20" i="16"/>
  <c r="J24" i="16"/>
  <c r="J28" i="16"/>
  <c r="J32" i="16"/>
  <c r="J36" i="16"/>
  <c r="J40" i="16"/>
  <c r="J44" i="16"/>
  <c r="J48" i="16"/>
  <c r="J52" i="16"/>
  <c r="J56" i="16"/>
  <c r="J60" i="16"/>
  <c r="J64" i="16"/>
  <c r="J68" i="16"/>
  <c r="J72" i="16"/>
  <c r="J76" i="16"/>
  <c r="J80" i="16"/>
  <c r="J84" i="16"/>
  <c r="J88" i="16"/>
  <c r="J92" i="16"/>
  <c r="J96" i="16"/>
  <c r="J100" i="16"/>
  <c r="J104" i="16"/>
  <c r="J108" i="16"/>
  <c r="J112" i="16"/>
  <c r="J116" i="16"/>
  <c r="J120" i="16"/>
  <c r="J124" i="16"/>
  <c r="J128" i="16"/>
  <c r="J132" i="16"/>
  <c r="J136" i="16"/>
  <c r="J140" i="16"/>
  <c r="J144" i="16"/>
  <c r="J148" i="16"/>
  <c r="J152" i="16"/>
  <c r="J156" i="16"/>
  <c r="J160" i="16"/>
  <c r="J164" i="16"/>
  <c r="J168" i="16"/>
  <c r="J172" i="16"/>
  <c r="J176" i="16"/>
  <c r="J180" i="16"/>
  <c r="J184" i="16"/>
  <c r="J188" i="16"/>
  <c r="J192" i="16"/>
  <c r="J196" i="16"/>
  <c r="J200" i="16"/>
  <c r="J204" i="16"/>
  <c r="J208" i="16"/>
  <c r="J212" i="16"/>
  <c r="J216" i="16"/>
  <c r="J220" i="16"/>
  <c r="J224" i="16"/>
  <c r="J228" i="16"/>
  <c r="J232" i="16"/>
  <c r="J236" i="16"/>
  <c r="J240" i="16"/>
  <c r="J244" i="16"/>
  <c r="J248" i="16"/>
  <c r="J252" i="16"/>
  <c r="J256" i="16"/>
  <c r="J260" i="16"/>
  <c r="J264" i="16"/>
  <c r="J268" i="16"/>
  <c r="J272" i="16"/>
  <c r="J276" i="16"/>
  <c r="J280" i="16"/>
  <c r="J284" i="16"/>
  <c r="J288" i="16"/>
  <c r="J292" i="16"/>
  <c r="J296" i="16"/>
  <c r="J300" i="16"/>
  <c r="J304" i="16"/>
  <c r="J308" i="16"/>
  <c r="J312" i="16"/>
  <c r="J316" i="16"/>
  <c r="J320" i="16"/>
  <c r="J324" i="16"/>
  <c r="J328" i="16"/>
  <c r="J332" i="16"/>
  <c r="J5" i="16"/>
  <c r="J9" i="16"/>
  <c r="J17" i="16"/>
  <c r="J21" i="16"/>
  <c r="J25" i="16"/>
  <c r="J29" i="16"/>
  <c r="J33" i="16"/>
  <c r="J37" i="16"/>
  <c r="J41" i="16"/>
  <c r="J45" i="16"/>
  <c r="J49" i="16"/>
  <c r="J53" i="16"/>
  <c r="J57" i="16"/>
  <c r="J61" i="16"/>
  <c r="J65" i="16"/>
  <c r="J69" i="16"/>
  <c r="J73" i="16"/>
  <c r="J77" i="16"/>
  <c r="J81" i="16"/>
  <c r="J85" i="16"/>
  <c r="J89" i="16"/>
  <c r="J93" i="16"/>
  <c r="J97" i="16"/>
  <c r="J101" i="16"/>
  <c r="J105" i="16"/>
  <c r="J109" i="16"/>
  <c r="J113" i="16"/>
  <c r="J117" i="16"/>
  <c r="J121" i="16"/>
  <c r="J125" i="16"/>
  <c r="J129" i="16"/>
  <c r="J133" i="16"/>
  <c r="J137" i="16"/>
  <c r="J141" i="16"/>
  <c r="J145" i="16"/>
  <c r="J149" i="16"/>
  <c r="J153" i="16"/>
  <c r="J157" i="16"/>
  <c r="J161" i="16"/>
  <c r="J165" i="16"/>
  <c r="J169" i="16"/>
  <c r="J173" i="16"/>
  <c r="J177" i="16"/>
  <c r="J181" i="16"/>
  <c r="J185" i="16"/>
  <c r="J189" i="16"/>
  <c r="J193" i="16"/>
  <c r="J197" i="16"/>
  <c r="J201" i="16"/>
  <c r="J205" i="16"/>
  <c r="J209" i="16"/>
  <c r="J213" i="16"/>
  <c r="J217" i="16"/>
  <c r="J221" i="16"/>
  <c r="J225" i="16"/>
  <c r="J229" i="16"/>
  <c r="J233" i="16"/>
  <c r="J237" i="16"/>
  <c r="J241" i="16"/>
  <c r="J245" i="16"/>
  <c r="J249" i="16"/>
  <c r="J253" i="16"/>
  <c r="J257" i="16"/>
  <c r="J261" i="16"/>
  <c r="J265" i="16"/>
  <c r="J269" i="16"/>
  <c r="J273" i="16"/>
  <c r="J277" i="16"/>
  <c r="J281" i="16"/>
  <c r="J285" i="16"/>
  <c r="J289" i="16"/>
  <c r="J293" i="16"/>
  <c r="J297" i="16"/>
  <c r="J301" i="16"/>
  <c r="J305" i="16"/>
  <c r="J309" i="16"/>
  <c r="J313" i="16"/>
  <c r="J317" i="16"/>
  <c r="J321" i="16"/>
  <c r="J325" i="16"/>
  <c r="J329" i="16"/>
  <c r="J333" i="16"/>
  <c r="J337" i="16"/>
  <c r="J341" i="16"/>
  <c r="J6" i="16"/>
  <c r="J10" i="16"/>
  <c r="J14" i="16"/>
  <c r="J18" i="16"/>
  <c r="J22" i="16"/>
  <c r="J26" i="16"/>
  <c r="J30" i="16"/>
  <c r="J34" i="16"/>
  <c r="J38" i="16"/>
  <c r="J42" i="16"/>
  <c r="J46" i="16"/>
  <c r="J50" i="16"/>
  <c r="J54" i="16"/>
  <c r="J58" i="16"/>
  <c r="J62" i="16"/>
  <c r="J66" i="16"/>
  <c r="J70" i="16"/>
  <c r="J74" i="16"/>
  <c r="J78" i="16"/>
  <c r="J82" i="16"/>
  <c r="J86" i="16"/>
  <c r="J90" i="16"/>
  <c r="J94" i="16"/>
  <c r="J98" i="16"/>
  <c r="J102" i="16"/>
  <c r="J106" i="16"/>
  <c r="J110" i="16"/>
  <c r="J114" i="16"/>
  <c r="J118" i="16"/>
  <c r="J122" i="16"/>
  <c r="J126" i="16"/>
  <c r="J130" i="16"/>
  <c r="J134" i="16"/>
  <c r="J138" i="16"/>
  <c r="J142" i="16"/>
  <c r="J146" i="16"/>
  <c r="J150" i="16"/>
  <c r="J154" i="16"/>
  <c r="J158" i="16"/>
  <c r="J162" i="16"/>
  <c r="J166" i="16"/>
  <c r="J170" i="16"/>
  <c r="J174" i="16"/>
  <c r="J178" i="16"/>
  <c r="J182" i="16"/>
  <c r="J186" i="16"/>
  <c r="J190" i="16"/>
  <c r="J194" i="16"/>
  <c r="J198" i="16"/>
  <c r="J202" i="16"/>
  <c r="J206" i="16"/>
  <c r="J210" i="16"/>
  <c r="J214" i="16"/>
  <c r="J218" i="16"/>
  <c r="J222" i="16"/>
  <c r="J226" i="16"/>
  <c r="J230" i="16"/>
  <c r="J234" i="16"/>
  <c r="J238" i="16"/>
  <c r="J242" i="16"/>
  <c r="J246" i="16"/>
  <c r="J365" i="16"/>
  <c r="J361" i="16"/>
  <c r="J357" i="16"/>
  <c r="J353" i="16"/>
  <c r="J349" i="16"/>
  <c r="J345" i="16"/>
  <c r="J338" i="16"/>
  <c r="J326" i="16"/>
  <c r="J310" i="16"/>
  <c r="J294" i="16"/>
  <c r="J278" i="16"/>
  <c r="J262" i="16"/>
  <c r="H368" i="13" l="1"/>
  <c r="H367" i="13"/>
  <c r="H366" i="13"/>
  <c r="H365" i="13"/>
  <c r="H364" i="13"/>
  <c r="H363" i="13"/>
  <c r="H362" i="13"/>
  <c r="H361" i="13"/>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H301" i="13"/>
  <c r="H300" i="13"/>
  <c r="H299" i="13"/>
  <c r="H298" i="13"/>
  <c r="H297" i="13"/>
  <c r="H296" i="13"/>
  <c r="H295" i="13"/>
  <c r="H294" i="13"/>
  <c r="H293" i="13"/>
  <c r="H292" i="13"/>
  <c r="H291" i="13"/>
  <c r="H290" i="13"/>
  <c r="H289" i="13"/>
  <c r="H288" i="13"/>
  <c r="H287" i="13"/>
  <c r="H286" i="13"/>
  <c r="H285" i="13"/>
  <c r="H284" i="13"/>
  <c r="H283" i="13"/>
  <c r="H282" i="13"/>
  <c r="H281" i="13"/>
  <c r="H280" i="13"/>
  <c r="H279" i="13"/>
  <c r="H278" i="13"/>
  <c r="H277" i="13"/>
  <c r="H276" i="13"/>
  <c r="H275" i="13"/>
  <c r="H274" i="13"/>
  <c r="H273" i="13"/>
  <c r="H272" i="13"/>
  <c r="H271" i="13"/>
  <c r="H270" i="13"/>
  <c r="H269" i="13"/>
  <c r="H268" i="13"/>
  <c r="H267" i="13"/>
  <c r="H266" i="13"/>
  <c r="H265" i="13"/>
  <c r="H264" i="13"/>
  <c r="H263" i="13"/>
  <c r="H262" i="13"/>
  <c r="H261" i="13"/>
  <c r="H260" i="13"/>
  <c r="H259" i="13"/>
  <c r="H258" i="13"/>
  <c r="H257" i="13"/>
  <c r="H256" i="13"/>
  <c r="H255" i="13"/>
  <c r="H254" i="13"/>
  <c r="H253" i="13"/>
  <c r="H252" i="13"/>
  <c r="H251" i="13"/>
  <c r="H250" i="13"/>
  <c r="H249" i="13"/>
  <c r="H248" i="13"/>
  <c r="H247" i="13"/>
  <c r="H246" i="13"/>
  <c r="H245" i="13"/>
  <c r="H244" i="13"/>
  <c r="H243" i="13"/>
  <c r="H242" i="13"/>
  <c r="H241" i="13"/>
  <c r="H240" i="13"/>
  <c r="H239" i="13"/>
  <c r="H238" i="13"/>
  <c r="H237" i="13"/>
  <c r="H236" i="13"/>
  <c r="H235" i="13"/>
  <c r="H234" i="13"/>
  <c r="H233" i="13"/>
  <c r="H232" i="13"/>
  <c r="H231" i="13"/>
  <c r="H230" i="13"/>
  <c r="H229"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H3" i="13"/>
  <c r="K4" i="7" l="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B8" i="10"/>
  <c r="N7" i="7"/>
  <c r="C3" i="13" l="1"/>
  <c r="F3" i="13" s="1"/>
  <c r="C13" i="15"/>
  <c r="C14" i="15"/>
  <c r="C3" i="7"/>
  <c r="J3" i="7" s="1"/>
  <c r="D3" i="7" s="1"/>
  <c r="F3" i="7" s="1"/>
  <c r="C8" i="15"/>
  <c r="C3" i="15"/>
  <c r="F3" i="15" s="1"/>
  <c r="C4" i="15"/>
  <c r="C363" i="15"/>
  <c r="C355" i="15"/>
  <c r="C347" i="15"/>
  <c r="C339" i="15"/>
  <c r="C331" i="15"/>
  <c r="C323" i="15"/>
  <c r="C315" i="15"/>
  <c r="C310" i="15"/>
  <c r="C302" i="15"/>
  <c r="C294" i="15"/>
  <c r="C286" i="15"/>
  <c r="C278" i="15"/>
  <c r="C270" i="15"/>
  <c r="C262" i="15"/>
  <c r="C257" i="15"/>
  <c r="C255" i="15"/>
  <c r="C252" i="15"/>
  <c r="C247" i="15"/>
  <c r="C244" i="15"/>
  <c r="C239" i="15"/>
  <c r="C236" i="15"/>
  <c r="C231" i="15"/>
  <c r="C228" i="15"/>
  <c r="C223" i="15"/>
  <c r="C220" i="15"/>
  <c r="C215" i="15"/>
  <c r="C212" i="15"/>
  <c r="C207" i="15"/>
  <c r="C199" i="15"/>
  <c r="C197" i="15"/>
  <c r="C187" i="15"/>
  <c r="C179" i="15"/>
  <c r="C171" i="15"/>
  <c r="C163" i="15"/>
  <c r="C155" i="15"/>
  <c r="C147" i="15"/>
  <c r="C139" i="15"/>
  <c r="C131" i="15"/>
  <c r="C124" i="15"/>
  <c r="C122" i="15"/>
  <c r="C115" i="15"/>
  <c r="C108" i="15"/>
  <c r="C106" i="15"/>
  <c r="C367" i="15"/>
  <c r="C365" i="15"/>
  <c r="C357" i="15"/>
  <c r="C349" i="15"/>
  <c r="C341" i="15"/>
  <c r="C333" i="15"/>
  <c r="C325" i="15"/>
  <c r="C317" i="15"/>
  <c r="C312" i="15"/>
  <c r="C304" i="15"/>
  <c r="C296" i="15"/>
  <c r="C288" i="15"/>
  <c r="C280" i="15"/>
  <c r="C272" i="15"/>
  <c r="C264" i="15"/>
  <c r="C203" i="15"/>
  <c r="C201" i="15"/>
  <c r="C361" i="15"/>
  <c r="C345" i="15"/>
  <c r="C329" i="15"/>
  <c r="C313" i="15"/>
  <c r="C300" i="15"/>
  <c r="C284" i="15"/>
  <c r="C268" i="15"/>
  <c r="C256" i="15"/>
  <c r="C243" i="15"/>
  <c r="C240" i="15"/>
  <c r="C227" i="15"/>
  <c r="C224" i="15"/>
  <c r="C211" i="15"/>
  <c r="C208" i="15"/>
  <c r="C198" i="15"/>
  <c r="C195" i="15"/>
  <c r="C193" i="15"/>
  <c r="C173" i="15"/>
  <c r="C167" i="15"/>
  <c r="C161" i="15"/>
  <c r="C141" i="15"/>
  <c r="C135" i="15"/>
  <c r="C129" i="15"/>
  <c r="C127" i="15"/>
  <c r="C119" i="15"/>
  <c r="C114" i="15"/>
  <c r="C99" i="15"/>
  <c r="C92" i="15"/>
  <c r="C90" i="15"/>
  <c r="C83" i="15"/>
  <c r="C76" i="15"/>
  <c r="C71" i="15"/>
  <c r="C64" i="15"/>
  <c r="C62" i="15"/>
  <c r="C55" i="15"/>
  <c r="C351" i="15"/>
  <c r="C335" i="15"/>
  <c r="C319" i="15"/>
  <c r="C306" i="15"/>
  <c r="C290" i="15"/>
  <c r="C274" i="15"/>
  <c r="C258" i="15"/>
  <c r="C181" i="15"/>
  <c r="C175" i="15"/>
  <c r="C169" i="15"/>
  <c r="C149" i="15"/>
  <c r="C143" i="15"/>
  <c r="C137" i="15"/>
  <c r="C116" i="15"/>
  <c r="C111" i="15"/>
  <c r="C103" i="15"/>
  <c r="C96" i="15"/>
  <c r="C94" i="15"/>
  <c r="C87" i="15"/>
  <c r="C80" i="15"/>
  <c r="C78" i="15"/>
  <c r="C68" i="15"/>
  <c r="C66" i="15"/>
  <c r="C59" i="15"/>
  <c r="C52" i="15"/>
  <c r="C50" i="15"/>
  <c r="C47" i="15"/>
  <c r="C42" i="15"/>
  <c r="C39" i="15"/>
  <c r="C34" i="15"/>
  <c r="C31" i="15"/>
  <c r="C26" i="15"/>
  <c r="C20" i="15"/>
  <c r="C353" i="15"/>
  <c r="C321" i="15"/>
  <c r="C292" i="15"/>
  <c r="C260" i="15"/>
  <c r="C235" i="15"/>
  <c r="C232" i="15"/>
  <c r="C177" i="15"/>
  <c r="C159" i="15"/>
  <c r="C153" i="15"/>
  <c r="C126" i="15"/>
  <c r="C123" i="15"/>
  <c r="C120" i="15"/>
  <c r="C102" i="15"/>
  <c r="C82" i="15"/>
  <c r="C79" i="15"/>
  <c r="C70" i="15"/>
  <c r="C67" i="15"/>
  <c r="C58" i="15"/>
  <c r="C46" i="15"/>
  <c r="C43" i="15"/>
  <c r="C30" i="15"/>
  <c r="C27" i="15"/>
  <c r="C366" i="15"/>
  <c r="C359" i="15"/>
  <c r="C337" i="15"/>
  <c r="C145" i="15"/>
  <c r="C110" i="15"/>
  <c r="C107" i="15"/>
  <c r="C104" i="15"/>
  <c r="C98" i="15"/>
  <c r="C95" i="15"/>
  <c r="C86" i="15"/>
  <c r="C56" i="15"/>
  <c r="C298" i="15"/>
  <c r="C276" i="15"/>
  <c r="C202" i="15"/>
  <c r="C189" i="15"/>
  <c r="C183" i="15"/>
  <c r="C157" i="15"/>
  <c r="C118" i="15"/>
  <c r="C16" i="15"/>
  <c r="C194" i="15"/>
  <c r="C191" i="15"/>
  <c r="C165" i="15"/>
  <c r="C128" i="15"/>
  <c r="C91" i="15"/>
  <c r="C88" i="15"/>
  <c r="C54" i="15"/>
  <c r="C51" i="15"/>
  <c r="C22" i="15"/>
  <c r="C282" i="15"/>
  <c r="C219" i="15"/>
  <c r="C216" i="15"/>
  <c r="C112" i="15"/>
  <c r="C84" i="15"/>
  <c r="C63" i="15"/>
  <c r="C60" i="15"/>
  <c r="C327" i="15"/>
  <c r="C308" i="15"/>
  <c r="C251" i="15"/>
  <c r="C151" i="15"/>
  <c r="C75" i="15"/>
  <c r="C12" i="15"/>
  <c r="C343" i="15"/>
  <c r="C133" i="15"/>
  <c r="C100" i="15"/>
  <c r="C38" i="15"/>
  <c r="C35" i="15"/>
  <c r="C266" i="15"/>
  <c r="C248" i="15"/>
  <c r="C185" i="15"/>
  <c r="C72" i="15"/>
  <c r="C15" i="15"/>
  <c r="C174" i="15"/>
  <c r="C188" i="15"/>
  <c r="C142" i="15"/>
  <c r="C9" i="15"/>
  <c r="C74" i="15"/>
  <c r="C205" i="15"/>
  <c r="C305" i="15"/>
  <c r="C24" i="15"/>
  <c r="C69" i="15"/>
  <c r="C170" i="15"/>
  <c r="C350" i="15"/>
  <c r="C234" i="15"/>
  <c r="C334" i="15"/>
  <c r="C138" i="15"/>
  <c r="C7" i="15"/>
  <c r="C48" i="15"/>
  <c r="C125" i="15"/>
  <c r="C279" i="15"/>
  <c r="C21" i="15"/>
  <c r="C65" i="15"/>
  <c r="C218" i="15"/>
  <c r="C340" i="15"/>
  <c r="C93" i="15"/>
  <c r="C180" i="15"/>
  <c r="C356" i="15"/>
  <c r="C10" i="15"/>
  <c r="C44" i="15"/>
  <c r="C113" i="15"/>
  <c r="C166" i="15"/>
  <c r="C210" i="15"/>
  <c r="C242" i="15"/>
  <c r="C311" i="15"/>
  <c r="C156" i="15"/>
  <c r="C5" i="15"/>
  <c r="C146" i="15"/>
  <c r="C316" i="15"/>
  <c r="C238" i="15"/>
  <c r="C330" i="15"/>
  <c r="C176" i="15"/>
  <c r="C283" i="15"/>
  <c r="C221" i="15"/>
  <c r="C33" i="15"/>
  <c r="C89" i="15"/>
  <c r="C109" i="15"/>
  <c r="C287" i="15"/>
  <c r="C214" i="15"/>
  <c r="C338" i="15"/>
  <c r="C225" i="15"/>
  <c r="C328" i="15"/>
  <c r="C289" i="15"/>
  <c r="C18" i="15"/>
  <c r="C17" i="15"/>
  <c r="C358" i="15"/>
  <c r="C309" i="15"/>
  <c r="C184" i="15"/>
  <c r="C97" i="15"/>
  <c r="C25" i="15"/>
  <c r="C40" i="15"/>
  <c r="C253" i="15"/>
  <c r="C53" i="15"/>
  <c r="C237" i="15"/>
  <c r="C49" i="15"/>
  <c r="C263" i="15"/>
  <c r="C28" i="15"/>
  <c r="C105" i="15"/>
  <c r="C172" i="15"/>
  <c r="C226" i="15"/>
  <c r="C23" i="15"/>
  <c r="C57" i="15"/>
  <c r="C121" i="15"/>
  <c r="C164" i="15"/>
  <c r="C265" i="15"/>
  <c r="C297" i="15"/>
  <c r="C332" i="15"/>
  <c r="C364" i="15"/>
  <c r="C222" i="15"/>
  <c r="C254" i="15"/>
  <c r="C285" i="15"/>
  <c r="C314" i="15"/>
  <c r="C346" i="15"/>
  <c r="C117" i="15"/>
  <c r="C160" i="15"/>
  <c r="C192" i="15"/>
  <c r="C233" i="15"/>
  <c r="C267" i="15"/>
  <c r="C299" i="15"/>
  <c r="C336" i="15"/>
  <c r="C134" i="15"/>
  <c r="C11" i="15"/>
  <c r="C29" i="15"/>
  <c r="C132" i="15"/>
  <c r="C178" i="15"/>
  <c r="C303" i="15"/>
  <c r="C342" i="15"/>
  <c r="C196" i="15"/>
  <c r="C261" i="15"/>
  <c r="C293" i="15"/>
  <c r="C354" i="15"/>
  <c r="C136" i="15"/>
  <c r="C209" i="15"/>
  <c r="C241" i="15"/>
  <c r="C307" i="15"/>
  <c r="C344" i="15"/>
  <c r="C182" i="15"/>
  <c r="C324" i="15"/>
  <c r="C140" i="15"/>
  <c r="C245" i="15"/>
  <c r="C85" i="15"/>
  <c r="C281" i="15"/>
  <c r="C206" i="15"/>
  <c r="C301" i="15"/>
  <c r="C144" i="15"/>
  <c r="C249" i="15"/>
  <c r="C352" i="15"/>
  <c r="C19" i="15"/>
  <c r="C162" i="15"/>
  <c r="C154" i="15"/>
  <c r="C45" i="15"/>
  <c r="C204" i="15"/>
  <c r="C246" i="15"/>
  <c r="C101" i="15"/>
  <c r="C259" i="15"/>
  <c r="C360" i="15"/>
  <c r="C273" i="15"/>
  <c r="C41" i="15"/>
  <c r="C368" i="15"/>
  <c r="C77" i="15"/>
  <c r="C130" i="15"/>
  <c r="C318" i="15"/>
  <c r="C150" i="15"/>
  <c r="C295" i="15"/>
  <c r="C36" i="15"/>
  <c r="C186" i="15"/>
  <c r="C229" i="15"/>
  <c r="C73" i="15"/>
  <c r="C271" i="15"/>
  <c r="C230" i="15"/>
  <c r="C322" i="15"/>
  <c r="C168" i="15"/>
  <c r="C275" i="15"/>
  <c r="C81" i="15"/>
  <c r="C148" i="15"/>
  <c r="C61" i="15"/>
  <c r="C200" i="15"/>
  <c r="C37" i="15"/>
  <c r="C190" i="15"/>
  <c r="C348" i="15"/>
  <c r="C269" i="15"/>
  <c r="C362" i="15"/>
  <c r="C217" i="15"/>
  <c r="C320" i="15"/>
  <c r="C250" i="15"/>
  <c r="C32" i="15"/>
  <c r="C213" i="15"/>
  <c r="C6" i="15"/>
  <c r="C158" i="15"/>
  <c r="C326" i="15"/>
  <c r="C277" i="15"/>
  <c r="C152" i="15"/>
  <c r="C291" i="15"/>
  <c r="C367" i="13"/>
  <c r="C358" i="13"/>
  <c r="C338" i="13"/>
  <c r="C335" i="13"/>
  <c r="C326" i="13"/>
  <c r="C310" i="13"/>
  <c r="C294" i="13"/>
  <c r="C215" i="13"/>
  <c r="C200" i="13"/>
  <c r="C198" i="13"/>
  <c r="C183" i="13"/>
  <c r="C159" i="13"/>
  <c r="C148" i="13"/>
  <c r="C104" i="13"/>
  <c r="C88" i="13"/>
  <c r="C363" i="13"/>
  <c r="C360" i="13"/>
  <c r="C340" i="13"/>
  <c r="C331" i="13"/>
  <c r="C328" i="13"/>
  <c r="C316" i="13"/>
  <c r="C306" i="13"/>
  <c r="C290" i="13"/>
  <c r="C276" i="13"/>
  <c r="C269" i="13"/>
  <c r="C264" i="13"/>
  <c r="C261" i="13"/>
  <c r="C256" i="13"/>
  <c r="C253" i="13"/>
  <c r="C248" i="13"/>
  <c r="C245" i="13"/>
  <c r="C240" i="13"/>
  <c r="C237" i="13"/>
  <c r="C232" i="13"/>
  <c r="C223" i="13"/>
  <c r="C208" i="13"/>
  <c r="C206" i="13"/>
  <c r="C191" i="13"/>
  <c r="C140" i="13"/>
  <c r="C100" i="13"/>
  <c r="C84" i="13"/>
  <c r="C79" i="13"/>
  <c r="C76" i="13"/>
  <c r="C71" i="13"/>
  <c r="C68" i="13"/>
  <c r="C354" i="13"/>
  <c r="C351" i="13"/>
  <c r="C342" i="13"/>
  <c r="C322" i="13"/>
  <c r="C302" i="13"/>
  <c r="C286" i="13"/>
  <c r="C216" i="13"/>
  <c r="C214" i="13"/>
  <c r="C199" i="13"/>
  <c r="C184" i="13"/>
  <c r="C182" i="13"/>
  <c r="C175" i="13"/>
  <c r="C112" i="13"/>
  <c r="C96" i="13"/>
  <c r="C356" i="13"/>
  <c r="C231" i="13"/>
  <c r="C224" i="13"/>
  <c r="C12" i="13"/>
  <c r="C190" i="13"/>
  <c r="C167" i="13"/>
  <c r="C241" i="13"/>
  <c r="C75" i="13"/>
  <c r="C52" i="13"/>
  <c r="C47" i="13"/>
  <c r="C39" i="13"/>
  <c r="C31" i="13"/>
  <c r="C20" i="13"/>
  <c r="C268" i="13"/>
  <c r="C265" i="13"/>
  <c r="C252" i="13"/>
  <c r="C249" i="13"/>
  <c r="C236" i="13"/>
  <c r="C233" i="13"/>
  <c r="C83" i="13"/>
  <c r="C80" i="13"/>
  <c r="C67" i="13"/>
  <c r="C64" i="13"/>
  <c r="C59" i="13"/>
  <c r="C56" i="13"/>
  <c r="C51" i="13"/>
  <c r="C48" i="13"/>
  <c r="C43" i="13"/>
  <c r="C40" i="13"/>
  <c r="C35" i="13"/>
  <c r="C32" i="13"/>
  <c r="C27" i="13"/>
  <c r="C24" i="13"/>
  <c r="C108" i="13"/>
  <c r="C260" i="13"/>
  <c r="C244" i="13"/>
  <c r="C222" i="13"/>
  <c r="C207" i="13"/>
  <c r="C92" i="13"/>
  <c r="C72" i="13"/>
  <c r="C60" i="13"/>
  <c r="C36" i="13"/>
  <c r="C28" i="13"/>
  <c r="C23" i="13"/>
  <c r="C347" i="13"/>
  <c r="C344" i="13"/>
  <c r="C298" i="13"/>
  <c r="C324" i="13"/>
  <c r="C257" i="13"/>
  <c r="C192" i="13"/>
  <c r="C63" i="13"/>
  <c r="C55" i="13"/>
  <c r="C44" i="13"/>
  <c r="C7" i="13"/>
  <c r="C122" i="13"/>
  <c r="C5" i="13"/>
  <c r="C321" i="13"/>
  <c r="C4" i="13"/>
  <c r="C118" i="13"/>
  <c r="C285" i="13"/>
  <c r="C10" i="13"/>
  <c r="C170" i="13"/>
  <c r="C254" i="13"/>
  <c r="C8" i="13"/>
  <c r="C21" i="13"/>
  <c r="C53" i="13"/>
  <c r="C156" i="13"/>
  <c r="C341" i="13"/>
  <c r="C126" i="13"/>
  <c r="C13" i="13"/>
  <c r="C85" i="13"/>
  <c r="C19" i="13"/>
  <c r="C77" i="13"/>
  <c r="C209" i="13"/>
  <c r="C262" i="13"/>
  <c r="C54" i="13"/>
  <c r="C86" i="13"/>
  <c r="C105" i="13"/>
  <c r="C127" i="13"/>
  <c r="C142" i="13"/>
  <c r="C157" i="13"/>
  <c r="C178" i="13"/>
  <c r="C205" i="13"/>
  <c r="C239" i="13"/>
  <c r="C271" i="13"/>
  <c r="C289" i="13"/>
  <c r="C308" i="13"/>
  <c r="C327" i="13"/>
  <c r="C339" i="13"/>
  <c r="C368" i="13"/>
  <c r="C87" i="13"/>
  <c r="C106" i="13"/>
  <c r="C124" i="13"/>
  <c r="C143" i="13"/>
  <c r="C158" i="13"/>
  <c r="C172" i="13"/>
  <c r="C197" i="13"/>
  <c r="C225" i="13"/>
  <c r="C250" i="13"/>
  <c r="C279" i="13"/>
  <c r="C299" i="13"/>
  <c r="C325" i="13"/>
  <c r="C348" i="13"/>
  <c r="C50" i="13"/>
  <c r="C82" i="13"/>
  <c r="C107" i="13"/>
  <c r="C121" i="13"/>
  <c r="C137" i="13"/>
  <c r="C162" i="13"/>
  <c r="C176" i="13"/>
  <c r="C194" i="13"/>
  <c r="C221" i="13"/>
  <c r="C243" i="13"/>
  <c r="C273" i="13"/>
  <c r="C297" i="13"/>
  <c r="C320" i="13"/>
  <c r="C349" i="13"/>
  <c r="C25" i="13"/>
  <c r="C138" i="13"/>
  <c r="C270" i="13"/>
  <c r="C332" i="13"/>
  <c r="C16" i="13"/>
  <c r="C130" i="13"/>
  <c r="C304" i="13"/>
  <c r="C26" i="13"/>
  <c r="C186" i="13"/>
  <c r="C274" i="13"/>
  <c r="C11" i="13"/>
  <c r="C29" i="13"/>
  <c r="C61" i="13"/>
  <c r="C291" i="13"/>
  <c r="C9" i="13"/>
  <c r="C134" i="13"/>
  <c r="C17" i="13"/>
  <c r="C111" i="13"/>
  <c r="C22" i="13"/>
  <c r="C98" i="13"/>
  <c r="C213" i="13"/>
  <c r="C288" i="13"/>
  <c r="C62" i="13"/>
  <c r="C89" i="13"/>
  <c r="C115" i="13"/>
  <c r="C131" i="13"/>
  <c r="C146" i="13"/>
  <c r="C160" i="13"/>
  <c r="C187" i="13"/>
  <c r="C210" i="13"/>
  <c r="C247" i="13"/>
  <c r="C275" i="13"/>
  <c r="C292" i="13"/>
  <c r="C311" i="13"/>
  <c r="C330" i="13"/>
  <c r="C359" i="13"/>
  <c r="C65" i="13"/>
  <c r="C90" i="13"/>
  <c r="C109" i="13"/>
  <c r="C128" i="13"/>
  <c r="C147" i="13"/>
  <c r="C161" i="13"/>
  <c r="C179" i="13"/>
  <c r="C202" i="13"/>
  <c r="C229" i="13"/>
  <c r="C258" i="13"/>
  <c r="C283" i="13"/>
  <c r="C309" i="13"/>
  <c r="C334" i="13"/>
  <c r="C357" i="13"/>
  <c r="C58" i="13"/>
  <c r="C91" i="13"/>
  <c r="C110" i="13"/>
  <c r="C125" i="13"/>
  <c r="C144" i="13"/>
  <c r="C166" i="13"/>
  <c r="C180" i="13"/>
  <c r="C203" i="13"/>
  <c r="C226" i="13"/>
  <c r="C251" i="13"/>
  <c r="C280" i="13"/>
  <c r="C300" i="13"/>
  <c r="C323" i="13"/>
  <c r="C352" i="13"/>
  <c r="C95" i="13"/>
  <c r="C361" i="13"/>
  <c r="C281" i="13"/>
  <c r="C163" i="13"/>
  <c r="C6" i="13"/>
  <c r="C45" i="13"/>
  <c r="C329" i="13"/>
  <c r="C195" i="13"/>
  <c r="C15" i="13"/>
  <c r="C145" i="13"/>
  <c r="C46" i="13"/>
  <c r="C102" i="13"/>
  <c r="C139" i="13"/>
  <c r="C171" i="13"/>
  <c r="C228" i="13"/>
  <c r="C282" i="13"/>
  <c r="C318" i="13"/>
  <c r="C365" i="13"/>
  <c r="C103" i="13"/>
  <c r="C136" i="13"/>
  <c r="C168" i="13"/>
  <c r="C33" i="13"/>
  <c r="C218" i="13"/>
  <c r="C301" i="13"/>
  <c r="C350" i="13"/>
  <c r="C41" i="13"/>
  <c r="C177" i="13"/>
  <c r="C353" i="13"/>
  <c r="C42" i="13"/>
  <c r="C204" i="13"/>
  <c r="C14" i="13"/>
  <c r="C37" i="13"/>
  <c r="C101" i="13"/>
  <c r="C314" i="13"/>
  <c r="C57" i="13"/>
  <c r="C181" i="13"/>
  <c r="C34" i="13"/>
  <c r="C174" i="13"/>
  <c r="C30" i="13"/>
  <c r="C141" i="13"/>
  <c r="C227" i="13"/>
  <c r="C307" i="13"/>
  <c r="C70" i="13"/>
  <c r="C99" i="13"/>
  <c r="C119" i="13"/>
  <c r="C135" i="13"/>
  <c r="C149" i="13"/>
  <c r="C164" i="13"/>
  <c r="C196" i="13"/>
  <c r="C219" i="13"/>
  <c r="C255" i="13"/>
  <c r="C278" i="13"/>
  <c r="C295" i="13"/>
  <c r="C315" i="13"/>
  <c r="C333" i="13"/>
  <c r="C362" i="13"/>
  <c r="C73" i="13"/>
  <c r="C93" i="13"/>
  <c r="C116" i="13"/>
  <c r="C132" i="13"/>
  <c r="C150" i="13"/>
  <c r="C165" i="13"/>
  <c r="C188" i="13"/>
  <c r="C211" i="13"/>
  <c r="C234" i="13"/>
  <c r="C266" i="13"/>
  <c r="C293" i="13"/>
  <c r="C312" i="13"/>
  <c r="C337" i="13"/>
  <c r="C366" i="13"/>
  <c r="C66" i="13"/>
  <c r="C94" i="13"/>
  <c r="C113" i="13"/>
  <c r="C129" i="13"/>
  <c r="C151" i="13"/>
  <c r="C169" i="13"/>
  <c r="C185" i="13"/>
  <c r="C212" i="13"/>
  <c r="C230" i="13"/>
  <c r="C259" i="13"/>
  <c r="C284" i="13"/>
  <c r="C303" i="13"/>
  <c r="C343" i="13"/>
  <c r="C355" i="13"/>
  <c r="C277" i="13"/>
  <c r="C49" i="13"/>
  <c r="C364" i="13"/>
  <c r="C238" i="13"/>
  <c r="C18" i="13"/>
  <c r="C152" i="13"/>
  <c r="C114" i="13"/>
  <c r="C69" i="13"/>
  <c r="C38" i="13"/>
  <c r="C246" i="13"/>
  <c r="C78" i="13"/>
  <c r="C123" i="13"/>
  <c r="C153" i="13"/>
  <c r="C201" i="13"/>
  <c r="C263" i="13"/>
  <c r="C305" i="13"/>
  <c r="C336" i="13"/>
  <c r="C81" i="13"/>
  <c r="C120" i="13"/>
  <c r="C154" i="13"/>
  <c r="C220" i="13"/>
  <c r="C319" i="13"/>
  <c r="C97" i="13"/>
  <c r="C173" i="13"/>
  <c r="C267" i="13"/>
  <c r="C242" i="13"/>
  <c r="C345" i="13"/>
  <c r="C117" i="13"/>
  <c r="C189" i="13"/>
  <c r="C287" i="13"/>
  <c r="C317" i="13"/>
  <c r="C272" i="13"/>
  <c r="C133" i="13"/>
  <c r="C217" i="13"/>
  <c r="C313" i="13"/>
  <c r="C193" i="13"/>
  <c r="C296" i="13"/>
  <c r="C74" i="13"/>
  <c r="C155" i="13"/>
  <c r="C235" i="13"/>
  <c r="C346" i="13"/>
  <c r="M4" i="16" l="1"/>
  <c r="N8" i="7"/>
  <c r="N5" i="7"/>
  <c r="I4" i="7" s="1"/>
  <c r="N4" i="7"/>
  <c r="E3" i="15" l="1"/>
  <c r="G3" i="15" s="1"/>
  <c r="I3" i="15" s="1"/>
  <c r="E3" i="13"/>
  <c r="G3" i="13" s="1"/>
  <c r="I3" i="13" s="1"/>
  <c r="I3" i="7"/>
  <c r="E3" i="7" s="1"/>
  <c r="I147" i="7"/>
  <c r="I339" i="7"/>
  <c r="I263" i="7"/>
  <c r="I351" i="7"/>
  <c r="I206" i="7"/>
  <c r="I154" i="7"/>
  <c r="I356" i="7"/>
  <c r="I237" i="7"/>
  <c r="I211" i="7"/>
  <c r="I173" i="7"/>
  <c r="I7" i="7"/>
  <c r="I43" i="7"/>
  <c r="I318" i="7"/>
  <c r="I78" i="7"/>
  <c r="I304" i="7"/>
  <c r="I119" i="7"/>
  <c r="I203" i="7"/>
  <c r="I282" i="7"/>
  <c r="I26" i="7"/>
  <c r="I224" i="7"/>
  <c r="I135" i="7"/>
  <c r="I355" i="7"/>
  <c r="I219" i="7"/>
  <c r="I227" i="7"/>
  <c r="I270" i="7"/>
  <c r="I142" i="7"/>
  <c r="I14" i="7"/>
  <c r="I109" i="7"/>
  <c r="I112" i="7"/>
  <c r="I247" i="7"/>
  <c r="I27" i="7"/>
  <c r="I348" i="7"/>
  <c r="I322" i="7"/>
  <c r="I218" i="7"/>
  <c r="I90" i="7"/>
  <c r="I301" i="7"/>
  <c r="I45" i="7"/>
  <c r="I95" i="7"/>
  <c r="I289" i="7"/>
  <c r="I225" i="7"/>
  <c r="I161" i="7"/>
  <c r="I97" i="7"/>
  <c r="I33" i="7"/>
  <c r="I292" i="7"/>
  <c r="I208" i="7"/>
  <c r="I100" i="7"/>
  <c r="I143" i="7"/>
  <c r="I55" i="7"/>
  <c r="I183" i="7"/>
  <c r="I311" i="7"/>
  <c r="I179" i="7"/>
  <c r="I107" i="7"/>
  <c r="I283" i="7"/>
  <c r="I35" i="7"/>
  <c r="I358" i="7"/>
  <c r="I302" i="7"/>
  <c r="I250" i="7"/>
  <c r="I186" i="7"/>
  <c r="I122" i="7"/>
  <c r="I58" i="7"/>
  <c r="I333" i="7"/>
  <c r="I269" i="7"/>
  <c r="I205" i="7"/>
  <c r="I141" i="7"/>
  <c r="I77" i="7"/>
  <c r="I13" i="7"/>
  <c r="I260" i="7"/>
  <c r="I176" i="7"/>
  <c r="I48" i="7"/>
  <c r="I345" i="7"/>
  <c r="I71" i="7"/>
  <c r="I199" i="7"/>
  <c r="I327" i="7"/>
  <c r="I323" i="7"/>
  <c r="I139" i="7"/>
  <c r="I299" i="7"/>
  <c r="I67" i="7"/>
  <c r="I338" i="7"/>
  <c r="I298" i="7"/>
  <c r="I238" i="7"/>
  <c r="I174" i="7"/>
  <c r="I110" i="7"/>
  <c r="I46" i="7"/>
  <c r="I321" i="7"/>
  <c r="I257" i="7"/>
  <c r="I193" i="7"/>
  <c r="I129" i="7"/>
  <c r="I65" i="7"/>
  <c r="I336" i="7"/>
  <c r="I256" i="7"/>
  <c r="I164" i="7"/>
  <c r="I36" i="7"/>
  <c r="I357" i="7"/>
  <c r="I23" i="7"/>
  <c r="I87" i="7"/>
  <c r="I151" i="7"/>
  <c r="I215" i="7"/>
  <c r="I279" i="7"/>
  <c r="I343" i="7"/>
  <c r="I359" i="7"/>
  <c r="I350" i="7"/>
  <c r="I75" i="7"/>
  <c r="I155" i="7"/>
  <c r="I235" i="7"/>
  <c r="I331" i="7"/>
  <c r="I360" i="7"/>
  <c r="I99" i="7"/>
  <c r="I291" i="7"/>
  <c r="I334" i="7"/>
  <c r="I314" i="7"/>
  <c r="I290" i="7"/>
  <c r="I266" i="7"/>
  <c r="I234" i="7"/>
  <c r="I202" i="7"/>
  <c r="I170" i="7"/>
  <c r="I138" i="7"/>
  <c r="I106" i="7"/>
  <c r="I74" i="7"/>
  <c r="I42" i="7"/>
  <c r="I10" i="7"/>
  <c r="I317" i="7"/>
  <c r="I285" i="7"/>
  <c r="I253" i="7"/>
  <c r="I221" i="7"/>
  <c r="I189" i="7"/>
  <c r="I157" i="7"/>
  <c r="I125" i="7"/>
  <c r="I93" i="7"/>
  <c r="I61" i="7"/>
  <c r="I29" i="7"/>
  <c r="I324" i="7"/>
  <c r="I288" i="7"/>
  <c r="I240" i="7"/>
  <c r="I196" i="7"/>
  <c r="I144" i="7"/>
  <c r="I80" i="7"/>
  <c r="I16" i="7"/>
  <c r="I223" i="7"/>
  <c r="I51" i="7"/>
  <c r="I39" i="7"/>
  <c r="I103" i="7"/>
  <c r="I167" i="7"/>
  <c r="I231" i="7"/>
  <c r="I295" i="7"/>
  <c r="I347" i="7"/>
  <c r="I363" i="7"/>
  <c r="I11" i="7"/>
  <c r="I91" i="7"/>
  <c r="I171" i="7"/>
  <c r="I267" i="7"/>
  <c r="I344" i="7"/>
  <c r="I364" i="7"/>
  <c r="I163" i="7"/>
  <c r="I346" i="7"/>
  <c r="I330" i="7"/>
  <c r="I306" i="7"/>
  <c r="I286" i="7"/>
  <c r="I254" i="7"/>
  <c r="I222" i="7"/>
  <c r="I190" i="7"/>
  <c r="I158" i="7"/>
  <c r="I126" i="7"/>
  <c r="I94" i="7"/>
  <c r="I62" i="7"/>
  <c r="I30" i="7"/>
  <c r="I337" i="7"/>
  <c r="I305" i="7"/>
  <c r="I273" i="7"/>
  <c r="I241" i="7"/>
  <c r="I209" i="7"/>
  <c r="I177" i="7"/>
  <c r="I145" i="7"/>
  <c r="I113" i="7"/>
  <c r="I81" i="7"/>
  <c r="I49" i="7"/>
  <c r="I17" i="7"/>
  <c r="I320" i="7"/>
  <c r="I272" i="7"/>
  <c r="I228" i="7"/>
  <c r="I192" i="7"/>
  <c r="I132" i="7"/>
  <c r="I68" i="7"/>
  <c r="I271" i="7"/>
  <c r="I362" i="7"/>
  <c r="I275" i="7"/>
  <c r="I115" i="7"/>
  <c r="I353" i="7"/>
  <c r="I319" i="7"/>
  <c r="I255" i="7"/>
  <c r="I191" i="7"/>
  <c r="I127" i="7"/>
  <c r="I63" i="7"/>
  <c r="I8" i="7"/>
  <c r="I24" i="7"/>
  <c r="I40" i="7"/>
  <c r="I56" i="7"/>
  <c r="I72" i="7"/>
  <c r="I88" i="7"/>
  <c r="I104" i="7"/>
  <c r="I120" i="7"/>
  <c r="I136" i="7"/>
  <c r="I152" i="7"/>
  <c r="I168" i="7"/>
  <c r="I184" i="7"/>
  <c r="I200" i="7"/>
  <c r="I216" i="7"/>
  <c r="I232" i="7"/>
  <c r="I248" i="7"/>
  <c r="I264" i="7"/>
  <c r="I280" i="7"/>
  <c r="I296" i="7"/>
  <c r="I312" i="7"/>
  <c r="I328" i="7"/>
  <c r="I5" i="7"/>
  <c r="I21" i="7"/>
  <c r="I37" i="7"/>
  <c r="I53" i="7"/>
  <c r="I69" i="7"/>
  <c r="I85" i="7"/>
  <c r="I101" i="7"/>
  <c r="I117" i="7"/>
  <c r="I133" i="7"/>
  <c r="I149" i="7"/>
  <c r="I165" i="7"/>
  <c r="I181" i="7"/>
  <c r="I197" i="7"/>
  <c r="I213" i="7"/>
  <c r="I229" i="7"/>
  <c r="I245" i="7"/>
  <c r="I261" i="7"/>
  <c r="I277" i="7"/>
  <c r="I293" i="7"/>
  <c r="I309" i="7"/>
  <c r="I325" i="7"/>
  <c r="I341" i="7"/>
  <c r="I18" i="7"/>
  <c r="I34" i="7"/>
  <c r="I50" i="7"/>
  <c r="I66" i="7"/>
  <c r="I82" i="7"/>
  <c r="I98" i="7"/>
  <c r="I114" i="7"/>
  <c r="I130" i="7"/>
  <c r="I146" i="7"/>
  <c r="I162" i="7"/>
  <c r="I178" i="7"/>
  <c r="I194" i="7"/>
  <c r="I210" i="7"/>
  <c r="I226" i="7"/>
  <c r="I242" i="7"/>
  <c r="I258" i="7"/>
  <c r="I274" i="7"/>
  <c r="I354" i="7"/>
  <c r="I243" i="7"/>
  <c r="I83" i="7"/>
  <c r="I365" i="7"/>
  <c r="I349" i="7"/>
  <c r="I303" i="7"/>
  <c r="I239" i="7"/>
  <c r="I175" i="7"/>
  <c r="I111" i="7"/>
  <c r="I47" i="7"/>
  <c r="I12" i="7"/>
  <c r="I28" i="7"/>
  <c r="I44" i="7"/>
  <c r="I60" i="7"/>
  <c r="I76" i="7"/>
  <c r="I92" i="7"/>
  <c r="I108" i="7"/>
  <c r="I124" i="7"/>
  <c r="I140" i="7"/>
  <c r="I156" i="7"/>
  <c r="I172" i="7"/>
  <c r="I188" i="7"/>
  <c r="I204" i="7"/>
  <c r="I220" i="7"/>
  <c r="I236" i="7"/>
  <c r="I252" i="7"/>
  <c r="I268" i="7"/>
  <c r="I284" i="7"/>
  <c r="I300" i="7"/>
  <c r="I316" i="7"/>
  <c r="I332" i="7"/>
  <c r="I9" i="7"/>
  <c r="I25" i="7"/>
  <c r="I41" i="7"/>
  <c r="I57" i="7"/>
  <c r="I73" i="7"/>
  <c r="I89" i="7"/>
  <c r="I105" i="7"/>
  <c r="I121" i="7"/>
  <c r="I137" i="7"/>
  <c r="I153" i="7"/>
  <c r="I169" i="7"/>
  <c r="I185" i="7"/>
  <c r="I201" i="7"/>
  <c r="I217" i="7"/>
  <c r="I233" i="7"/>
  <c r="I249" i="7"/>
  <c r="I265" i="7"/>
  <c r="I281" i="7"/>
  <c r="I297" i="7"/>
  <c r="I313" i="7"/>
  <c r="I329" i="7"/>
  <c r="I6" i="7"/>
  <c r="I22" i="7"/>
  <c r="I38" i="7"/>
  <c r="I54" i="7"/>
  <c r="I70" i="7"/>
  <c r="I86" i="7"/>
  <c r="I102" i="7"/>
  <c r="I118" i="7"/>
  <c r="I134" i="7"/>
  <c r="I150" i="7"/>
  <c r="I166" i="7"/>
  <c r="I182" i="7"/>
  <c r="I198" i="7"/>
  <c r="I214" i="7"/>
  <c r="I230" i="7"/>
  <c r="I246" i="7"/>
  <c r="I262" i="7"/>
  <c r="I278" i="7"/>
  <c r="I294" i="7"/>
  <c r="I310" i="7"/>
  <c r="I326" i="7"/>
  <c r="I342" i="7"/>
  <c r="I259" i="7"/>
  <c r="I131" i="7"/>
  <c r="I368" i="7"/>
  <c r="I352" i="7"/>
  <c r="I315" i="7"/>
  <c r="I251" i="7"/>
  <c r="I187" i="7"/>
  <c r="I123" i="7"/>
  <c r="I59" i="7"/>
  <c r="I366" i="7"/>
  <c r="I367" i="7"/>
  <c r="I15" i="7"/>
  <c r="I160" i="7"/>
  <c r="I128" i="7"/>
  <c r="I96" i="7"/>
  <c r="I64" i="7"/>
  <c r="I32" i="7"/>
  <c r="I31" i="7"/>
  <c r="I159" i="7"/>
  <c r="I287" i="7"/>
  <c r="I361" i="7"/>
  <c r="I195" i="7"/>
  <c r="I340" i="7"/>
  <c r="I308" i="7"/>
  <c r="I276" i="7"/>
  <c r="I244" i="7"/>
  <c r="I212" i="7"/>
  <c r="I180" i="7"/>
  <c r="I148" i="7"/>
  <c r="I116" i="7"/>
  <c r="I84" i="7"/>
  <c r="I52" i="7"/>
  <c r="I20" i="7"/>
  <c r="I79" i="7"/>
  <c r="I207" i="7"/>
  <c r="I335" i="7"/>
  <c r="I19" i="7"/>
  <c r="I307" i="7"/>
  <c r="F4" i="13" l="1"/>
  <c r="I370" i="13"/>
  <c r="F4" i="15"/>
  <c r="I370" i="15"/>
  <c r="G3" i="7"/>
  <c r="C71" i="7"/>
  <c r="C199" i="7"/>
  <c r="C364" i="7"/>
  <c r="C14" i="7"/>
  <c r="C115" i="7"/>
  <c r="C243" i="7"/>
  <c r="C51" i="7"/>
  <c r="C348" i="7"/>
  <c r="C179" i="7"/>
  <c r="C307" i="7"/>
  <c r="C135" i="7"/>
  <c r="C27" i="7"/>
  <c r="C366" i="7"/>
  <c r="C334" i="7"/>
  <c r="C302" i="7"/>
  <c r="C270" i="7"/>
  <c r="C238" i="7"/>
  <c r="C206" i="7"/>
  <c r="C174" i="7"/>
  <c r="C354" i="7"/>
  <c r="C322" i="7"/>
  <c r="C290" i="7"/>
  <c r="C258" i="7"/>
  <c r="C226" i="7"/>
  <c r="C194" i="7"/>
  <c r="C166" i="7"/>
  <c r="C146" i="7"/>
  <c r="C114" i="7"/>
  <c r="C82" i="7"/>
  <c r="C50" i="7"/>
  <c r="C18" i="7"/>
  <c r="C345" i="7"/>
  <c r="C313" i="7"/>
  <c r="C281" i="7"/>
  <c r="C249" i="7"/>
  <c r="C217" i="7"/>
  <c r="C185" i="7"/>
  <c r="C153" i="7"/>
  <c r="C121" i="7"/>
  <c r="C89" i="7"/>
  <c r="C57" i="7"/>
  <c r="C25" i="7"/>
  <c r="C360" i="7"/>
  <c r="C340" i="7"/>
  <c r="C126" i="7"/>
  <c r="C94" i="7"/>
  <c r="C62" i="7"/>
  <c r="C30" i="7"/>
  <c r="C357" i="7"/>
  <c r="C325" i="7"/>
  <c r="C293" i="7"/>
  <c r="C261" i="7"/>
  <c r="C229" i="7"/>
  <c r="C197" i="7"/>
  <c r="C165" i="7"/>
  <c r="C133" i="7"/>
  <c r="C101" i="7"/>
  <c r="C69" i="7"/>
  <c r="C37" i="7"/>
  <c r="C9" i="7"/>
  <c r="C359" i="7"/>
  <c r="C343" i="7"/>
  <c r="C327" i="7"/>
  <c r="C312" i="7"/>
  <c r="C296" i="7"/>
  <c r="C280" i="7"/>
  <c r="C264" i="7"/>
  <c r="C248" i="7"/>
  <c r="C232" i="7"/>
  <c r="C216" i="7"/>
  <c r="C200" i="7"/>
  <c r="C184" i="7"/>
  <c r="C168" i="7"/>
  <c r="C152" i="7"/>
  <c r="C136" i="7"/>
  <c r="C120" i="7"/>
  <c r="C104" i="7"/>
  <c r="C88" i="7"/>
  <c r="C72" i="7"/>
  <c r="C56" i="7"/>
  <c r="C40" i="7"/>
  <c r="C24" i="7"/>
  <c r="C8" i="7"/>
  <c r="C315" i="7"/>
  <c r="C295" i="7"/>
  <c r="C279" i="7"/>
  <c r="C263" i="7"/>
  <c r="C247" i="7"/>
  <c r="C227" i="7"/>
  <c r="C211" i="7"/>
  <c r="C191" i="7"/>
  <c r="C171" i="7"/>
  <c r="C155" i="7"/>
  <c r="C139" i="7"/>
  <c r="C119" i="7"/>
  <c r="C99" i="7"/>
  <c r="C83" i="7"/>
  <c r="C63" i="7"/>
  <c r="C43" i="7"/>
  <c r="C23" i="7"/>
  <c r="C7" i="7"/>
  <c r="C358" i="7"/>
  <c r="C326" i="7"/>
  <c r="C294" i="7"/>
  <c r="C262" i="7"/>
  <c r="C230" i="7"/>
  <c r="C198" i="7"/>
  <c r="C346" i="7"/>
  <c r="C314" i="7"/>
  <c r="C282" i="7"/>
  <c r="C250" i="7"/>
  <c r="C218" i="7"/>
  <c r="C186" i="7"/>
  <c r="C162" i="7"/>
  <c r="C138" i="7"/>
  <c r="C106" i="7"/>
  <c r="C74" i="7"/>
  <c r="C42" i="7"/>
  <c r="C6" i="7"/>
  <c r="C337" i="7"/>
  <c r="C305" i="7"/>
  <c r="C273" i="7"/>
  <c r="C241" i="7"/>
  <c r="C209" i="7"/>
  <c r="C177" i="7"/>
  <c r="C145" i="7"/>
  <c r="C113" i="7"/>
  <c r="C81" i="7"/>
  <c r="C49" i="7"/>
  <c r="C17" i="7"/>
  <c r="C356" i="7"/>
  <c r="C336" i="7"/>
  <c r="C150" i="7"/>
  <c r="C118" i="7"/>
  <c r="C86" i="7"/>
  <c r="C54" i="7"/>
  <c r="C22" i="7"/>
  <c r="C349" i="7"/>
  <c r="C317" i="7"/>
  <c r="C285" i="7"/>
  <c r="C253" i="7"/>
  <c r="C221" i="7"/>
  <c r="C189" i="7"/>
  <c r="C157" i="7"/>
  <c r="C125" i="7"/>
  <c r="C93" i="7"/>
  <c r="C61" i="7"/>
  <c r="C29" i="7"/>
  <c r="C5" i="7"/>
  <c r="C355" i="7"/>
  <c r="C339" i="7"/>
  <c r="C324" i="7"/>
  <c r="C308" i="7"/>
  <c r="C292" i="7"/>
  <c r="C276" i="7"/>
  <c r="C260" i="7"/>
  <c r="C244" i="7"/>
  <c r="C228" i="7"/>
  <c r="C212" i="7"/>
  <c r="C196" i="7"/>
  <c r="C180" i="7"/>
  <c r="C164" i="7"/>
  <c r="C148" i="7"/>
  <c r="C132" i="7"/>
  <c r="C116" i="7"/>
  <c r="C100" i="7"/>
  <c r="C84" i="7"/>
  <c r="C68" i="7"/>
  <c r="C52" i="7"/>
  <c r="C36" i="7"/>
  <c r="C20" i="7"/>
  <c r="C4" i="7"/>
  <c r="C311" i="7"/>
  <c r="C291" i="7"/>
  <c r="C275" i="7"/>
  <c r="C259" i="7"/>
  <c r="C239" i="7"/>
  <c r="C223" i="7"/>
  <c r="C207" i="7"/>
  <c r="C187" i="7"/>
  <c r="C167" i="7"/>
  <c r="C151" i="7"/>
  <c r="C131" i="7"/>
  <c r="C111" i="7"/>
  <c r="C95" i="7"/>
  <c r="C79" i="7"/>
  <c r="C59" i="7"/>
  <c r="C39" i="7"/>
  <c r="C19" i="7"/>
  <c r="C350" i="7"/>
  <c r="C318" i="7"/>
  <c r="C286" i="7"/>
  <c r="C254" i="7"/>
  <c r="C222" i="7"/>
  <c r="C190" i="7"/>
  <c r="C338" i="7"/>
  <c r="C306" i="7"/>
  <c r="C274" i="7"/>
  <c r="C242" i="7"/>
  <c r="C210" i="7"/>
  <c r="C178" i="7"/>
  <c r="C158" i="7"/>
  <c r="C130" i="7"/>
  <c r="C98" i="7"/>
  <c r="C66" i="7"/>
  <c r="C34" i="7"/>
  <c r="C361" i="7"/>
  <c r="C329" i="7"/>
  <c r="C297" i="7"/>
  <c r="C265" i="7"/>
  <c r="C233" i="7"/>
  <c r="C201" i="7"/>
  <c r="C169" i="7"/>
  <c r="C137" i="7"/>
  <c r="C105" i="7"/>
  <c r="C73" i="7"/>
  <c r="C41" i="7"/>
  <c r="C352" i="7"/>
  <c r="C332" i="7"/>
  <c r="C142" i="7"/>
  <c r="C110" i="7"/>
  <c r="C78" i="7"/>
  <c r="C46" i="7"/>
  <c r="C10" i="7"/>
  <c r="C341" i="7"/>
  <c r="C309" i="7"/>
  <c r="C277" i="7"/>
  <c r="C245" i="7"/>
  <c r="C213" i="7"/>
  <c r="C181" i="7"/>
  <c r="C149" i="7"/>
  <c r="C117" i="7"/>
  <c r="C85" i="7"/>
  <c r="C53" i="7"/>
  <c r="C21" i="7"/>
  <c r="C367" i="7"/>
  <c r="C351" i="7"/>
  <c r="C335" i="7"/>
  <c r="C320" i="7"/>
  <c r="C304" i="7"/>
  <c r="C288" i="7"/>
  <c r="C272" i="7"/>
  <c r="C256" i="7"/>
  <c r="C240" i="7"/>
  <c r="C224" i="7"/>
  <c r="C208" i="7"/>
  <c r="C192" i="7"/>
  <c r="C176" i="7"/>
  <c r="C160" i="7"/>
  <c r="C144" i="7"/>
  <c r="C128" i="7"/>
  <c r="C112" i="7"/>
  <c r="C96" i="7"/>
  <c r="C80" i="7"/>
  <c r="C64" i="7"/>
  <c r="C48" i="7"/>
  <c r="C32" i="7"/>
  <c r="C16" i="7"/>
  <c r="C323" i="7"/>
  <c r="C303" i="7"/>
  <c r="C287" i="7"/>
  <c r="C271" i="7"/>
  <c r="C255" i="7"/>
  <c r="C235" i="7"/>
  <c r="C219" i="7"/>
  <c r="C203" i="7"/>
  <c r="C183" i="7"/>
  <c r="C163" i="7"/>
  <c r="C147" i="7"/>
  <c r="C127" i="7"/>
  <c r="C107" i="7"/>
  <c r="C91" i="7"/>
  <c r="C75" i="7"/>
  <c r="C55" i="7"/>
  <c r="C342" i="7"/>
  <c r="C214" i="7"/>
  <c r="C362" i="7"/>
  <c r="C234" i="7"/>
  <c r="C122" i="7"/>
  <c r="C353" i="7"/>
  <c r="C225" i="7"/>
  <c r="C97" i="7"/>
  <c r="C368" i="7"/>
  <c r="C134" i="7"/>
  <c r="C365" i="7"/>
  <c r="C237" i="7"/>
  <c r="C109" i="7"/>
  <c r="C363" i="7"/>
  <c r="C300" i="7"/>
  <c r="C236" i="7"/>
  <c r="C172" i="7"/>
  <c r="C108" i="7"/>
  <c r="C44" i="7"/>
  <c r="C299" i="7"/>
  <c r="C231" i="7"/>
  <c r="C159" i="7"/>
  <c r="C87" i="7"/>
  <c r="C31" i="7"/>
  <c r="C310" i="7"/>
  <c r="C182" i="7"/>
  <c r="C330" i="7"/>
  <c r="C202" i="7"/>
  <c r="C90" i="7"/>
  <c r="C321" i="7"/>
  <c r="C193" i="7"/>
  <c r="C65" i="7"/>
  <c r="C344" i="7"/>
  <c r="C102" i="7"/>
  <c r="C333" i="7"/>
  <c r="C205" i="7"/>
  <c r="C77" i="7"/>
  <c r="C347" i="7"/>
  <c r="C284" i="7"/>
  <c r="C220" i="7"/>
  <c r="C156" i="7"/>
  <c r="C92" i="7"/>
  <c r="C28" i="7"/>
  <c r="C283" i="7"/>
  <c r="C215" i="7"/>
  <c r="C143" i="7"/>
  <c r="C67" i="7"/>
  <c r="C15" i="7"/>
  <c r="C278" i="7"/>
  <c r="C298" i="7"/>
  <c r="C170" i="7"/>
  <c r="C58" i="7"/>
  <c r="C289" i="7"/>
  <c r="C161" i="7"/>
  <c r="C33" i="7"/>
  <c r="C328" i="7"/>
  <c r="C70" i="7"/>
  <c r="C301" i="7"/>
  <c r="C173" i="7"/>
  <c r="C45" i="7"/>
  <c r="C331" i="7"/>
  <c r="C268" i="7"/>
  <c r="C204" i="7"/>
  <c r="C140" i="7"/>
  <c r="C76" i="7"/>
  <c r="C12" i="7"/>
  <c r="C267" i="7"/>
  <c r="C195" i="7"/>
  <c r="C123" i="7"/>
  <c r="C47" i="7"/>
  <c r="C11" i="7"/>
  <c r="C246" i="7"/>
  <c r="C266" i="7"/>
  <c r="C154" i="7"/>
  <c r="C26" i="7"/>
  <c r="C257" i="7"/>
  <c r="C129" i="7"/>
  <c r="C38" i="7"/>
  <c r="C269" i="7"/>
  <c r="C141" i="7"/>
  <c r="C13" i="7"/>
  <c r="C316" i="7"/>
  <c r="C252" i="7"/>
  <c r="C188" i="7"/>
  <c r="C124" i="7"/>
  <c r="C60" i="7"/>
  <c r="C319" i="7"/>
  <c r="C251" i="7"/>
  <c r="C175" i="7"/>
  <c r="C103" i="7"/>
  <c r="C35" i="7"/>
  <c r="J4" i="7" l="1"/>
  <c r="D4" i="7" s="1"/>
  <c r="F4" i="7" s="1"/>
  <c r="E4" i="13"/>
  <c r="G4" i="13" s="1"/>
  <c r="I4" i="13" s="1"/>
  <c r="F5" i="13" l="1"/>
  <c r="E4" i="7" l="1"/>
  <c r="G4" i="7" s="1"/>
  <c r="E5" i="13"/>
  <c r="G5" i="13" s="1"/>
  <c r="I5" i="13" s="1"/>
  <c r="J5" i="7" l="1"/>
  <c r="D5" i="7" s="1"/>
  <c r="F5" i="7" s="1"/>
  <c r="F6" i="13"/>
  <c r="E5" i="7" l="1"/>
  <c r="G5" i="7" s="1"/>
  <c r="E6" i="13"/>
  <c r="G6" i="13" s="1"/>
  <c r="I6" i="13" s="1"/>
  <c r="J6" i="7" l="1"/>
  <c r="D6" i="7" s="1"/>
  <c r="F6" i="7" s="1"/>
  <c r="F7" i="13"/>
  <c r="E6" i="7" l="1"/>
  <c r="G6" i="7" s="1"/>
  <c r="J7" i="7" l="1"/>
  <c r="D7" i="7" s="1"/>
  <c r="F7" i="7" s="1"/>
  <c r="E7" i="13"/>
  <c r="G7" i="13" s="1"/>
  <c r="I7" i="13" s="1"/>
  <c r="F8" i="13" l="1"/>
  <c r="E7" i="7"/>
  <c r="G7" i="7" s="1"/>
  <c r="J8" i="7" l="1"/>
  <c r="D8" i="7" s="1"/>
  <c r="F8" i="7" s="1"/>
  <c r="E8" i="13"/>
  <c r="G8" i="13" s="1"/>
  <c r="I8" i="13" s="1"/>
  <c r="F9" i="13" l="1"/>
  <c r="E8" i="7"/>
  <c r="G8" i="7" s="1"/>
  <c r="J9" i="7" l="1"/>
  <c r="D9" i="7" s="1"/>
  <c r="F9" i="7" s="1"/>
  <c r="E9" i="13"/>
  <c r="G9" i="13" s="1"/>
  <c r="I9" i="13" s="1"/>
  <c r="F10" i="13" l="1"/>
  <c r="E9" i="7"/>
  <c r="G9" i="7" s="1"/>
  <c r="J10" i="7" l="1"/>
  <c r="D10" i="7" s="1"/>
  <c r="F10" i="7" s="1"/>
  <c r="E10" i="13"/>
  <c r="G10" i="13" s="1"/>
  <c r="I10" i="13" s="1"/>
  <c r="F11" i="13" l="1"/>
  <c r="E10" i="7"/>
  <c r="G10" i="7" s="1"/>
  <c r="J11" i="7" l="1"/>
  <c r="D11" i="7" s="1"/>
  <c r="F11" i="7" s="1"/>
  <c r="E11" i="13"/>
  <c r="G11" i="13" s="1"/>
  <c r="I11" i="13" s="1"/>
  <c r="F12" i="13" l="1"/>
  <c r="E11" i="7"/>
  <c r="G11" i="7" s="1"/>
  <c r="J12" i="7" l="1"/>
  <c r="D12" i="7" s="1"/>
  <c r="F12" i="7" s="1"/>
  <c r="E12" i="13"/>
  <c r="G12" i="13" s="1"/>
  <c r="I12" i="13" s="1"/>
  <c r="F13" i="13" l="1"/>
  <c r="E12" i="7"/>
  <c r="G12" i="7" s="1"/>
  <c r="J13" i="7" l="1"/>
  <c r="D13" i="7" s="1"/>
  <c r="F13" i="7" s="1"/>
  <c r="E13" i="13"/>
  <c r="G13" i="13" s="1"/>
  <c r="I13" i="13" s="1"/>
  <c r="F14" i="13" l="1"/>
  <c r="E13" i="7"/>
  <c r="G13" i="7" s="1"/>
  <c r="J14" i="7" l="1"/>
  <c r="D14" i="7" s="1"/>
  <c r="F14" i="7" s="1"/>
  <c r="E14" i="13"/>
  <c r="G14" i="13" s="1"/>
  <c r="I14" i="13" s="1"/>
  <c r="F15" i="13" l="1"/>
  <c r="E14" i="7"/>
  <c r="G14" i="7" s="1"/>
  <c r="J15" i="7" l="1"/>
  <c r="D15" i="7" s="1"/>
  <c r="F15" i="7" s="1"/>
  <c r="E15" i="13"/>
  <c r="G15" i="13" s="1"/>
  <c r="I15" i="13" s="1"/>
  <c r="F16" i="13" l="1"/>
  <c r="E15" i="7"/>
  <c r="G15" i="7" s="1"/>
  <c r="J16" i="7" l="1"/>
  <c r="D16" i="7" s="1"/>
  <c r="F16" i="7" s="1"/>
  <c r="E16" i="13"/>
  <c r="G16" i="13" s="1"/>
  <c r="I16" i="13" s="1"/>
  <c r="F17" i="13" l="1"/>
  <c r="E16" i="7"/>
  <c r="G16" i="7" s="1"/>
  <c r="J17" i="7" l="1"/>
  <c r="D17" i="7" s="1"/>
  <c r="F17" i="7" s="1"/>
  <c r="E17" i="13"/>
  <c r="G17" i="13" s="1"/>
  <c r="I17" i="13" s="1"/>
  <c r="F18" i="13" l="1"/>
  <c r="E17" i="7"/>
  <c r="G17" i="7" s="1"/>
  <c r="J18" i="7" l="1"/>
  <c r="D18" i="7" s="1"/>
  <c r="F18" i="7" s="1"/>
  <c r="E18" i="13"/>
  <c r="G18" i="13" s="1"/>
  <c r="I18" i="13" s="1"/>
  <c r="F19" i="13" l="1"/>
  <c r="E18" i="7"/>
  <c r="G18" i="7" s="1"/>
  <c r="J19" i="7" l="1"/>
  <c r="D19" i="7" s="1"/>
  <c r="F19" i="7" s="1"/>
  <c r="E19" i="13"/>
  <c r="G19" i="13" s="1"/>
  <c r="I19" i="13" s="1"/>
  <c r="F20" i="13" l="1"/>
  <c r="E19" i="7"/>
  <c r="G19" i="7" s="1"/>
  <c r="J20" i="7" l="1"/>
  <c r="D20" i="7" s="1"/>
  <c r="F20" i="7" s="1"/>
  <c r="E20" i="13"/>
  <c r="G20" i="13" s="1"/>
  <c r="I20" i="13" s="1"/>
  <c r="F21" i="13" l="1"/>
  <c r="E20" i="7"/>
  <c r="G20" i="7" s="1"/>
  <c r="J21" i="7" l="1"/>
  <c r="E21" i="13"/>
  <c r="G21" i="13" s="1"/>
  <c r="I21" i="13" s="1"/>
  <c r="F22" i="13" l="1"/>
  <c r="D21" i="7"/>
  <c r="F21" i="7" l="1"/>
  <c r="E22" i="13"/>
  <c r="G22" i="13" s="1"/>
  <c r="I22" i="13" s="1"/>
  <c r="E21" i="7" l="1"/>
  <c r="G21" i="7" s="1"/>
  <c r="J22" i="7" s="1"/>
  <c r="D22" i="7" s="1"/>
  <c r="F22" i="7" s="1"/>
  <c r="F23" i="13"/>
  <c r="E22" i="7" l="1"/>
  <c r="G22" i="7" s="1"/>
  <c r="J23" i="7" s="1"/>
  <c r="D23" i="7" s="1"/>
  <c r="F23" i="7" s="1"/>
  <c r="E23" i="13"/>
  <c r="G23" i="13" s="1"/>
  <c r="I23" i="13" s="1"/>
  <c r="F24" i="13" l="1"/>
  <c r="E23" i="7"/>
  <c r="G23" i="7" s="1"/>
  <c r="J24" i="7" l="1"/>
  <c r="D24" i="7" s="1"/>
  <c r="F24" i="7" s="1"/>
  <c r="E24" i="13"/>
  <c r="G24" i="13" s="1"/>
  <c r="I24" i="13" s="1"/>
  <c r="F25" i="13" l="1"/>
  <c r="E24" i="7"/>
  <c r="G24" i="7" s="1"/>
  <c r="J25" i="7" l="1"/>
  <c r="D25" i="7" s="1"/>
  <c r="F25" i="7" s="1"/>
  <c r="E25" i="13"/>
  <c r="G25" i="13" s="1"/>
  <c r="I25" i="13" s="1"/>
  <c r="F26" i="13" l="1"/>
  <c r="E25" i="7"/>
  <c r="G25" i="7" s="1"/>
  <c r="J26" i="7" l="1"/>
  <c r="D26" i="7" s="1"/>
  <c r="F26" i="7" s="1"/>
  <c r="E26" i="13"/>
  <c r="G26" i="13" s="1"/>
  <c r="I26" i="13" s="1"/>
  <c r="F27" i="13" l="1"/>
  <c r="E26" i="7"/>
  <c r="G26" i="7" s="1"/>
  <c r="J27" i="7" l="1"/>
  <c r="D27" i="7" s="1"/>
  <c r="F27" i="7" s="1"/>
  <c r="E27" i="13"/>
  <c r="G27" i="13" s="1"/>
  <c r="I27" i="13" s="1"/>
  <c r="F28" i="13" l="1"/>
  <c r="E27" i="7"/>
  <c r="G27" i="7" s="1"/>
  <c r="J28" i="7" l="1"/>
  <c r="D28" i="7" s="1"/>
  <c r="F28" i="7" s="1"/>
  <c r="E28" i="13"/>
  <c r="G28" i="13" s="1"/>
  <c r="I28" i="13" s="1"/>
  <c r="F29" i="13" l="1"/>
  <c r="E28" i="7"/>
  <c r="G28" i="7" s="1"/>
  <c r="J29" i="7" l="1"/>
  <c r="D29" i="7" s="1"/>
  <c r="F29" i="7" s="1"/>
  <c r="E29" i="13"/>
  <c r="G29" i="13" s="1"/>
  <c r="I29" i="13" s="1"/>
  <c r="F30" i="13" l="1"/>
  <c r="E29" i="7"/>
  <c r="G29" i="7" s="1"/>
  <c r="J30" i="7" l="1"/>
  <c r="D30" i="7" s="1"/>
  <c r="F30" i="7" s="1"/>
  <c r="E30" i="13"/>
  <c r="G30" i="13" s="1"/>
  <c r="I30" i="13" s="1"/>
  <c r="F31" i="13" l="1"/>
  <c r="E30" i="7"/>
  <c r="G30" i="7" s="1"/>
  <c r="J31" i="7" l="1"/>
  <c r="D31" i="7" s="1"/>
  <c r="F31" i="7" s="1"/>
  <c r="E31" i="13"/>
  <c r="G31" i="13" s="1"/>
  <c r="I31" i="13" s="1"/>
  <c r="F32" i="13" l="1"/>
  <c r="E31" i="7"/>
  <c r="G31" i="7" s="1"/>
  <c r="J32" i="7" l="1"/>
  <c r="E32" i="13"/>
  <c r="G32" i="13" s="1"/>
  <c r="I32" i="13" s="1"/>
  <c r="F33" i="13" l="1"/>
  <c r="D32" i="7"/>
  <c r="F32" i="7" l="1"/>
  <c r="E33" i="13"/>
  <c r="G33" i="13" s="1"/>
  <c r="I33" i="13" s="1"/>
  <c r="E32" i="7" l="1"/>
  <c r="G32" i="7" s="1"/>
  <c r="J33" i="7" s="1"/>
  <c r="D33" i="7" s="1"/>
  <c r="F34" i="13"/>
  <c r="F33" i="7" l="1"/>
  <c r="E34" i="13"/>
  <c r="G34" i="13" s="1"/>
  <c r="I34" i="13" s="1"/>
  <c r="E33" i="7" l="1"/>
  <c r="G33" i="7" s="1"/>
  <c r="J34" i="7" s="1"/>
  <c r="D34" i="7" s="1"/>
  <c r="F34" i="7" s="1"/>
  <c r="F35" i="13"/>
  <c r="E34" i="7" l="1"/>
  <c r="G34" i="7" s="1"/>
  <c r="J35" i="7" s="1"/>
  <c r="E35" i="13"/>
  <c r="G35" i="13" s="1"/>
  <c r="I35" i="13" s="1"/>
  <c r="F36" i="13" l="1"/>
  <c r="D35" i="7"/>
  <c r="F35" i="7" l="1"/>
  <c r="E36" i="13"/>
  <c r="G36" i="13" s="1"/>
  <c r="I36" i="13" s="1"/>
  <c r="E35" i="7" l="1"/>
  <c r="G35" i="7" s="1"/>
  <c r="J36" i="7" s="1"/>
  <c r="D36" i="7" s="1"/>
  <c r="F37" i="13"/>
  <c r="F36" i="7" l="1"/>
  <c r="E37" i="13"/>
  <c r="G37" i="13" s="1"/>
  <c r="I37" i="13" s="1"/>
  <c r="E36" i="7" l="1"/>
  <c r="G36" i="7" s="1"/>
  <c r="J37" i="7" s="1"/>
  <c r="D37" i="7" s="1"/>
  <c r="F38" i="13"/>
  <c r="F37" i="7" l="1"/>
  <c r="E38" i="13"/>
  <c r="G38" i="13" s="1"/>
  <c r="I38" i="13" s="1"/>
  <c r="E37" i="7" l="1"/>
  <c r="G37" i="7" s="1"/>
  <c r="J38" i="7" s="1"/>
  <c r="D38" i="7" s="1"/>
  <c r="F38" i="7" s="1"/>
  <c r="F39" i="13"/>
  <c r="E38" i="7" l="1"/>
  <c r="G38" i="7" s="1"/>
  <c r="J39" i="7" s="1"/>
  <c r="E39" i="13"/>
  <c r="G39" i="13" s="1"/>
  <c r="I39" i="13" s="1"/>
  <c r="F40" i="13" l="1"/>
  <c r="D39" i="7"/>
  <c r="F39" i="7" l="1"/>
  <c r="E40" i="13"/>
  <c r="G40" i="13" s="1"/>
  <c r="I40" i="13" s="1"/>
  <c r="E39" i="7" l="1"/>
  <c r="G39" i="7" s="1"/>
  <c r="J40" i="7" s="1"/>
  <c r="D40" i="7" s="1"/>
  <c r="F40" i="7" s="1"/>
  <c r="F41" i="13"/>
  <c r="E40" i="7" l="1"/>
  <c r="G40" i="7" s="1"/>
  <c r="E41" i="13"/>
  <c r="G41" i="13" s="1"/>
  <c r="I41" i="13" s="1"/>
  <c r="J41" i="7" l="1"/>
  <c r="D41" i="7" s="1"/>
  <c r="F41" i="7" s="1"/>
  <c r="F42" i="13"/>
  <c r="E41" i="7" l="1"/>
  <c r="G41" i="7" s="1"/>
  <c r="J42" i="7" s="1"/>
  <c r="D42" i="7" s="1"/>
  <c r="F42" i="7" s="1"/>
  <c r="E42" i="13"/>
  <c r="G42" i="13" s="1"/>
  <c r="I42" i="13" s="1"/>
  <c r="F43" i="13" l="1"/>
  <c r="E42" i="7"/>
  <c r="G42" i="7" s="1"/>
  <c r="J43" i="7" l="1"/>
  <c r="D43" i="7" s="1"/>
  <c r="F43" i="7" s="1"/>
  <c r="E43" i="13"/>
  <c r="G43" i="13" s="1"/>
  <c r="I43" i="13" s="1"/>
  <c r="F44" i="13" l="1"/>
  <c r="E43" i="7"/>
  <c r="G43" i="7" s="1"/>
  <c r="J44" i="7" l="1"/>
  <c r="D44" i="7" s="1"/>
  <c r="F44" i="7" s="1"/>
  <c r="E44" i="13"/>
  <c r="G44" i="13" s="1"/>
  <c r="I44" i="13" s="1"/>
  <c r="F45" i="13" l="1"/>
  <c r="E44" i="7"/>
  <c r="G44" i="7" s="1"/>
  <c r="J45" i="7" l="1"/>
  <c r="E45" i="13"/>
  <c r="G45" i="13" s="1"/>
  <c r="I45" i="13" s="1"/>
  <c r="F46" i="13" l="1"/>
  <c r="D45" i="7"/>
  <c r="F45" i="7" l="1"/>
  <c r="E46" i="13"/>
  <c r="G46" i="13" s="1"/>
  <c r="I46" i="13" s="1"/>
  <c r="E45" i="7" l="1"/>
  <c r="G45" i="7" s="1"/>
  <c r="J46" i="7" s="1"/>
  <c r="D46" i="7" s="1"/>
  <c r="F47" i="13"/>
  <c r="F46" i="7" l="1"/>
  <c r="E47" i="13"/>
  <c r="G47" i="13" s="1"/>
  <c r="I47" i="13" s="1"/>
  <c r="E46" i="7" l="1"/>
  <c r="G46" i="7" s="1"/>
  <c r="J47" i="7" s="1"/>
  <c r="D47" i="7" s="1"/>
  <c r="F48" i="13"/>
  <c r="F47" i="7" l="1"/>
  <c r="E48" i="13"/>
  <c r="G48" i="13" s="1"/>
  <c r="I48" i="13" s="1"/>
  <c r="E47" i="7" l="1"/>
  <c r="G47" i="7" s="1"/>
  <c r="J48" i="7" s="1"/>
  <c r="D48" i="7" s="1"/>
  <c r="F49" i="13"/>
  <c r="F48" i="7" l="1"/>
  <c r="E49" i="13"/>
  <c r="G49" i="13" s="1"/>
  <c r="I49" i="13" s="1"/>
  <c r="E48" i="7" l="1"/>
  <c r="G48" i="7" s="1"/>
  <c r="J49" i="7" s="1"/>
  <c r="D49" i="7" s="1"/>
  <c r="F49" i="7" s="1"/>
  <c r="F50" i="13"/>
  <c r="E49" i="7" l="1"/>
  <c r="G49" i="7" s="1"/>
  <c r="J50" i="7" s="1"/>
  <c r="E50" i="13"/>
  <c r="G50" i="13" s="1"/>
  <c r="I50" i="13" s="1"/>
  <c r="F51" i="13" l="1"/>
  <c r="D50" i="7"/>
  <c r="F50" i="7" l="1"/>
  <c r="E51" i="13"/>
  <c r="G51" i="13" s="1"/>
  <c r="I51" i="13" s="1"/>
  <c r="E50" i="7" l="1"/>
  <c r="G50" i="7" s="1"/>
  <c r="J51" i="7" s="1"/>
  <c r="D51" i="7" s="1"/>
  <c r="F52" i="13"/>
  <c r="F51" i="7" l="1"/>
  <c r="E52" i="13"/>
  <c r="G52" i="13" s="1"/>
  <c r="I52" i="13" s="1"/>
  <c r="E51" i="7" l="1"/>
  <c r="G51" i="7" s="1"/>
  <c r="J52" i="7" s="1"/>
  <c r="D52" i="7" s="1"/>
  <c r="F53" i="13"/>
  <c r="F52" i="7" l="1"/>
  <c r="E53" i="13"/>
  <c r="G53" i="13" s="1"/>
  <c r="I53" i="13" s="1"/>
  <c r="E52" i="7" l="1"/>
  <c r="G52" i="7" s="1"/>
  <c r="J53" i="7" s="1"/>
  <c r="D53" i="7" s="1"/>
  <c r="F54" i="13"/>
  <c r="F53" i="7" l="1"/>
  <c r="E54" i="13"/>
  <c r="G54" i="13" s="1"/>
  <c r="I54" i="13" s="1"/>
  <c r="E53" i="7" l="1"/>
  <c r="G53" i="7" s="1"/>
  <c r="J54" i="7" s="1"/>
  <c r="D54" i="7" s="1"/>
  <c r="F55" i="13"/>
  <c r="F54" i="7" l="1"/>
  <c r="E55" i="13"/>
  <c r="G55" i="13" s="1"/>
  <c r="I55" i="13" s="1"/>
  <c r="E54" i="7" l="1"/>
  <c r="G54" i="7" s="1"/>
  <c r="J55" i="7" s="1"/>
  <c r="D55" i="7" s="1"/>
  <c r="F55" i="7" s="1"/>
  <c r="F56" i="13"/>
  <c r="E56" i="13" l="1"/>
  <c r="G56" i="13" s="1"/>
  <c r="I56" i="13" s="1"/>
  <c r="E55" i="7"/>
  <c r="G55" i="7" s="1"/>
  <c r="J56" i="7" l="1"/>
  <c r="F57" i="13"/>
  <c r="D56" i="7" l="1"/>
  <c r="F56" i="7" s="1"/>
  <c r="E57" i="13"/>
  <c r="G57" i="13" s="1"/>
  <c r="I57" i="13" s="1"/>
  <c r="F58" i="13" l="1"/>
  <c r="E56" i="7"/>
  <c r="G56" i="7" s="1"/>
  <c r="J57" i="7" l="1"/>
  <c r="D57" i="7" s="1"/>
  <c r="F57" i="7" s="1"/>
  <c r="E58" i="13"/>
  <c r="G58" i="13" s="1"/>
  <c r="I58" i="13" s="1"/>
  <c r="F59" i="13" l="1"/>
  <c r="E57" i="7"/>
  <c r="G57" i="7" s="1"/>
  <c r="J58" i="7" l="1"/>
  <c r="E59" i="13"/>
  <c r="G59" i="13" s="1"/>
  <c r="I59" i="13" s="1"/>
  <c r="F60" i="13" l="1"/>
  <c r="D58" i="7"/>
  <c r="F58" i="7" s="1"/>
  <c r="E60" i="13" l="1"/>
  <c r="G60" i="13" s="1"/>
  <c r="I60" i="13" s="1"/>
  <c r="E58" i="7"/>
  <c r="G58" i="7" s="1"/>
  <c r="J59" i="7" l="1"/>
  <c r="F61" i="13"/>
  <c r="D59" i="7" l="1"/>
  <c r="F59" i="7" s="1"/>
  <c r="E61" i="13"/>
  <c r="G61" i="13" s="1"/>
  <c r="I61" i="13" s="1"/>
  <c r="F62" i="13" l="1"/>
  <c r="E59" i="7"/>
  <c r="G59" i="7" s="1"/>
  <c r="J60" i="7" l="1"/>
  <c r="E62" i="13"/>
  <c r="G62" i="13" s="1"/>
  <c r="I62" i="13" s="1"/>
  <c r="F63" i="13" l="1"/>
  <c r="D60" i="7"/>
  <c r="F60" i="7" l="1"/>
  <c r="E63" i="13"/>
  <c r="G63" i="13" s="1"/>
  <c r="I63" i="13" s="1"/>
  <c r="E60" i="7" l="1"/>
  <c r="G60" i="7" s="1"/>
  <c r="J61" i="7" s="1"/>
  <c r="D61" i="7" s="1"/>
  <c r="F61" i="7" s="1"/>
  <c r="F64" i="13"/>
  <c r="E64" i="13" l="1"/>
  <c r="G64" i="13" s="1"/>
  <c r="I64" i="13" s="1"/>
  <c r="E61" i="7"/>
  <c r="G61" i="7" s="1"/>
  <c r="J62" i="7" l="1"/>
  <c r="D62" i="7" s="1"/>
  <c r="F62" i="7" s="1"/>
  <c r="F65" i="13"/>
  <c r="E65" i="13" l="1"/>
  <c r="G65" i="13" s="1"/>
  <c r="I65" i="13" s="1"/>
  <c r="F66" i="13" l="1"/>
  <c r="E62" i="7"/>
  <c r="G62" i="7" s="1"/>
  <c r="J63" i="7" l="1"/>
  <c r="D63" i="7" s="1"/>
  <c r="F63" i="7" s="1"/>
  <c r="E66" i="13"/>
  <c r="G66" i="13" s="1"/>
  <c r="I66" i="13" s="1"/>
  <c r="F67" i="13" l="1"/>
  <c r="E67" i="13" l="1"/>
  <c r="G67" i="13" s="1"/>
  <c r="I67" i="13" s="1"/>
  <c r="E63" i="7"/>
  <c r="G63" i="7" s="1"/>
  <c r="J64" i="7" l="1"/>
  <c r="F68" i="13"/>
  <c r="D64" i="7" l="1"/>
  <c r="F64" i="7" s="1"/>
  <c r="E68" i="13"/>
  <c r="G68" i="13" s="1"/>
  <c r="I68" i="13" s="1"/>
  <c r="F69" i="13" l="1"/>
  <c r="E64" i="7"/>
  <c r="G64" i="7" s="1"/>
  <c r="J65" i="7" l="1"/>
  <c r="E69" i="13"/>
  <c r="G69" i="13" s="1"/>
  <c r="I69" i="13" s="1"/>
  <c r="F70" i="13" l="1"/>
  <c r="D65" i="7"/>
  <c r="F65" i="7" s="1"/>
  <c r="E70" i="13" l="1"/>
  <c r="G70" i="13" s="1"/>
  <c r="I70" i="13" s="1"/>
  <c r="E65" i="7"/>
  <c r="G65" i="7" s="1"/>
  <c r="J66" i="7" l="1"/>
  <c r="F71" i="13"/>
  <c r="D66" i="7" l="1"/>
  <c r="E71" i="13"/>
  <c r="G71" i="13" s="1"/>
  <c r="I71" i="13" s="1"/>
  <c r="F66" i="7" l="1"/>
  <c r="F72" i="13"/>
  <c r="E66" i="7" l="1"/>
  <c r="G66" i="7" s="1"/>
  <c r="J67" i="7" s="1"/>
  <c r="D67" i="7" s="1"/>
  <c r="F67" i="7" s="1"/>
  <c r="E72" i="13"/>
  <c r="G72" i="13" s="1"/>
  <c r="I72" i="13" s="1"/>
  <c r="F73" i="13" l="1"/>
  <c r="E67" i="7"/>
  <c r="G67" i="7" s="1"/>
  <c r="J68" i="7" l="1"/>
  <c r="E73" i="13"/>
  <c r="G73" i="13" s="1"/>
  <c r="I73" i="13" s="1"/>
  <c r="F74" i="13" l="1"/>
  <c r="D68" i="7"/>
  <c r="F68" i="7" s="1"/>
  <c r="E74" i="13" l="1"/>
  <c r="G74" i="13" s="1"/>
  <c r="I74" i="13" s="1"/>
  <c r="E68" i="7"/>
  <c r="G68" i="7" s="1"/>
  <c r="J69" i="7" l="1"/>
  <c r="F75" i="13"/>
  <c r="D69" i="7" l="1"/>
  <c r="F69" i="7" s="1"/>
  <c r="E75" i="13"/>
  <c r="G75" i="13" s="1"/>
  <c r="I75" i="13" s="1"/>
  <c r="F76" i="13" l="1"/>
  <c r="E69" i="7"/>
  <c r="G69" i="7" s="1"/>
  <c r="J70" i="7" l="1"/>
  <c r="D70" i="7" s="1"/>
  <c r="F70" i="7" s="1"/>
  <c r="E76" i="13"/>
  <c r="G76" i="13" s="1"/>
  <c r="I76" i="13" s="1"/>
  <c r="F77" i="13" l="1"/>
  <c r="E70" i="7"/>
  <c r="G70" i="7" s="1"/>
  <c r="J71" i="7" l="1"/>
  <c r="E77" i="13"/>
  <c r="G77" i="13" s="1"/>
  <c r="I77" i="13" s="1"/>
  <c r="F78" i="13" l="1"/>
  <c r="D71" i="7"/>
  <c r="F71" i="7" s="1"/>
  <c r="E78" i="13" l="1"/>
  <c r="G78" i="13" s="1"/>
  <c r="I78" i="13" s="1"/>
  <c r="E71" i="7"/>
  <c r="G71" i="7" s="1"/>
  <c r="J72" i="7" l="1"/>
  <c r="F79" i="13"/>
  <c r="D72" i="7" l="1"/>
  <c r="F72" i="7" s="1"/>
  <c r="E79" i="13"/>
  <c r="G79" i="13" s="1"/>
  <c r="I79" i="13" s="1"/>
  <c r="F80" i="13" l="1"/>
  <c r="E72" i="7"/>
  <c r="G72" i="7" s="1"/>
  <c r="J73" i="7" l="1"/>
  <c r="E80" i="13"/>
  <c r="G80" i="13" s="1"/>
  <c r="I80" i="13" s="1"/>
  <c r="F81" i="13" l="1"/>
  <c r="D73" i="7"/>
  <c r="F73" i="7" s="1"/>
  <c r="E81" i="13" l="1"/>
  <c r="G81" i="13" s="1"/>
  <c r="I81" i="13" s="1"/>
  <c r="E73" i="7"/>
  <c r="G73" i="7" s="1"/>
  <c r="J74" i="7" l="1"/>
  <c r="D74" i="7" s="1"/>
  <c r="F74" i="7" s="1"/>
  <c r="F82" i="13"/>
  <c r="E74" i="7" l="1"/>
  <c r="G74" i="7" s="1"/>
  <c r="E82" i="13"/>
  <c r="G82" i="13" s="1"/>
  <c r="I82" i="13" s="1"/>
  <c r="J75" i="7" l="1"/>
  <c r="F83" i="13"/>
  <c r="D75" i="7" l="1"/>
  <c r="E83" i="13"/>
  <c r="G83" i="13" s="1"/>
  <c r="I83" i="13" s="1"/>
  <c r="F75" i="7" l="1"/>
  <c r="F84" i="13"/>
  <c r="E75" i="7" l="1"/>
  <c r="G75" i="7" s="1"/>
  <c r="J76" i="7" s="1"/>
  <c r="D76" i="7" s="1"/>
  <c r="E84" i="13"/>
  <c r="G84" i="13" s="1"/>
  <c r="I84" i="13" s="1"/>
  <c r="F76" i="7" l="1"/>
  <c r="F85" i="13"/>
  <c r="E76" i="7" l="1"/>
  <c r="G76" i="7" s="1"/>
  <c r="J77" i="7" s="1"/>
  <c r="D77" i="7" s="1"/>
  <c r="F77" i="7" s="1"/>
  <c r="E85" i="13"/>
  <c r="G85" i="13" s="1"/>
  <c r="I85" i="13" s="1"/>
  <c r="E77" i="7" l="1"/>
  <c r="G77" i="7" s="1"/>
  <c r="J78" i="7" s="1"/>
  <c r="D78" i="7" s="1"/>
  <c r="F78" i="7" s="1"/>
  <c r="F86" i="13"/>
  <c r="E86" i="13" l="1"/>
  <c r="G86" i="13" s="1"/>
  <c r="I86" i="13" s="1"/>
  <c r="F87" i="13" l="1"/>
  <c r="E78" i="7"/>
  <c r="G78" i="7" s="1"/>
  <c r="J79" i="7" l="1"/>
  <c r="E87" i="13"/>
  <c r="G87" i="13" s="1"/>
  <c r="I87" i="13" s="1"/>
  <c r="F88" i="13" l="1"/>
  <c r="D79" i="7"/>
  <c r="F79" i="7" l="1"/>
  <c r="E88" i="13"/>
  <c r="G88" i="13" s="1"/>
  <c r="I88" i="13" s="1"/>
  <c r="E79" i="7" l="1"/>
  <c r="G79" i="7" s="1"/>
  <c r="J80" i="7" s="1"/>
  <c r="D80" i="7" s="1"/>
  <c r="F80" i="7" s="1"/>
  <c r="F89" i="13"/>
  <c r="E80" i="7" l="1"/>
  <c r="G80" i="7" s="1"/>
  <c r="J81" i="7" s="1"/>
  <c r="D81" i="7" s="1"/>
  <c r="E89" i="13"/>
  <c r="G89" i="13" s="1"/>
  <c r="I89" i="13" s="1"/>
  <c r="F81" i="7" l="1"/>
  <c r="F90" i="13"/>
  <c r="E81" i="7" l="1"/>
  <c r="G81" i="7" s="1"/>
  <c r="J82" i="7" s="1"/>
  <c r="D82" i="7" s="1"/>
  <c r="F82" i="7" s="1"/>
  <c r="E90" i="13"/>
  <c r="G90" i="13" s="1"/>
  <c r="I90" i="13" s="1"/>
  <c r="F91" i="13" l="1"/>
  <c r="E82" i="7"/>
  <c r="G82" i="7" s="1"/>
  <c r="J83" i="7" l="1"/>
  <c r="D83" i="7" s="1"/>
  <c r="F83" i="7" s="1"/>
  <c r="E91" i="13"/>
  <c r="G91" i="13" s="1"/>
  <c r="I91" i="13" s="1"/>
  <c r="F92" i="13" l="1"/>
  <c r="E83" i="7"/>
  <c r="G83" i="7" s="1"/>
  <c r="J84" i="7" l="1"/>
  <c r="D84" i="7" s="1"/>
  <c r="F84" i="7" s="1"/>
  <c r="E92" i="13"/>
  <c r="G92" i="13" s="1"/>
  <c r="I92" i="13" s="1"/>
  <c r="F93" i="13" l="1"/>
  <c r="E93" i="13" l="1"/>
  <c r="G93" i="13" s="1"/>
  <c r="I93" i="13" s="1"/>
  <c r="E84" i="7"/>
  <c r="G84" i="7" s="1"/>
  <c r="J85" i="7" l="1"/>
  <c r="F94" i="13"/>
  <c r="D85" i="7" l="1"/>
  <c r="F85" i="7" s="1"/>
  <c r="E94" i="13"/>
  <c r="G94" i="13" s="1"/>
  <c r="I94" i="13" s="1"/>
  <c r="F95" i="13" l="1"/>
  <c r="E85" i="7"/>
  <c r="G85" i="7" s="1"/>
  <c r="J86" i="7" l="1"/>
  <c r="E95" i="13"/>
  <c r="G95" i="13" s="1"/>
  <c r="I95" i="13" s="1"/>
  <c r="F96" i="13" l="1"/>
  <c r="D86" i="7"/>
  <c r="F86" i="7" s="1"/>
  <c r="E96" i="13" l="1"/>
  <c r="G96" i="13" s="1"/>
  <c r="I96" i="13" s="1"/>
  <c r="E86" i="7"/>
  <c r="G86" i="7" s="1"/>
  <c r="J87" i="7" l="1"/>
  <c r="D87" i="7" s="1"/>
  <c r="F87" i="7" s="1"/>
  <c r="F97" i="13"/>
  <c r="E97" i="13" l="1"/>
  <c r="G97" i="13" s="1"/>
  <c r="I97" i="13" s="1"/>
  <c r="F98" i="13" l="1"/>
  <c r="E87" i="7"/>
  <c r="G87" i="7" s="1"/>
  <c r="J88" i="7" l="1"/>
  <c r="D88" i="7" s="1"/>
  <c r="F88" i="7" s="1"/>
  <c r="E98" i="13"/>
  <c r="G98" i="13" s="1"/>
  <c r="I98" i="13" s="1"/>
  <c r="F99" i="13" l="1"/>
  <c r="E88" i="7"/>
  <c r="G88" i="7" s="1"/>
  <c r="J89" i="7" l="1"/>
  <c r="D89" i="7" s="1"/>
  <c r="F89" i="7" s="1"/>
  <c r="E99" i="13"/>
  <c r="G99" i="13" s="1"/>
  <c r="I99" i="13" s="1"/>
  <c r="F100" i="13" l="1"/>
  <c r="E89" i="7"/>
  <c r="G89" i="7" s="1"/>
  <c r="J90" i="7" l="1"/>
  <c r="E100" i="13"/>
  <c r="G100" i="13" s="1"/>
  <c r="I100" i="13" s="1"/>
  <c r="F101" i="13" l="1"/>
  <c r="D90" i="7"/>
  <c r="F90" i="7" s="1"/>
  <c r="E101" i="13" l="1"/>
  <c r="G101" i="13" s="1"/>
  <c r="I101" i="13" s="1"/>
  <c r="E90" i="7"/>
  <c r="G90" i="7" s="1"/>
  <c r="J91" i="7" l="1"/>
  <c r="F102" i="13"/>
  <c r="D91" i="7" l="1"/>
  <c r="F91" i="7" s="1"/>
  <c r="E102" i="13"/>
  <c r="G102" i="13" s="1"/>
  <c r="I102" i="13" s="1"/>
  <c r="F103" i="13" l="1"/>
  <c r="E91" i="7"/>
  <c r="G91" i="7" s="1"/>
  <c r="J92" i="7" l="1"/>
  <c r="D92" i="7" s="1"/>
  <c r="F92" i="7" s="1"/>
  <c r="E103" i="13"/>
  <c r="G103" i="13" s="1"/>
  <c r="I103" i="13" s="1"/>
  <c r="F104" i="13" l="1"/>
  <c r="E92" i="7"/>
  <c r="G92" i="7" s="1"/>
  <c r="J93" i="7" l="1"/>
  <c r="D93" i="7" s="1"/>
  <c r="F93" i="7" s="1"/>
  <c r="E104" i="13"/>
  <c r="G104" i="13" s="1"/>
  <c r="I104" i="13" s="1"/>
  <c r="F105" i="13" l="1"/>
  <c r="E105" i="13" l="1"/>
  <c r="G105" i="13" s="1"/>
  <c r="I105" i="13" s="1"/>
  <c r="E93" i="7"/>
  <c r="G93" i="7" s="1"/>
  <c r="J94" i="7" l="1"/>
  <c r="D94" i="7" s="1"/>
  <c r="F94" i="7" s="1"/>
  <c r="F106" i="13"/>
  <c r="E94" i="7" l="1"/>
  <c r="G94" i="7" s="1"/>
  <c r="E106" i="13"/>
  <c r="G106" i="13" s="1"/>
  <c r="I106" i="13" s="1"/>
  <c r="J95" i="7" l="1"/>
  <c r="F107" i="13"/>
  <c r="D95" i="7" l="1"/>
  <c r="E107" i="13"/>
  <c r="G107" i="13" s="1"/>
  <c r="I107" i="13" s="1"/>
  <c r="F95" i="7" l="1"/>
  <c r="F108" i="13"/>
  <c r="E95" i="7" l="1"/>
  <c r="G95" i="7" s="1"/>
  <c r="J96" i="7" s="1"/>
  <c r="D96" i="7" s="1"/>
  <c r="E108" i="13"/>
  <c r="G108" i="13" s="1"/>
  <c r="I108" i="13" s="1"/>
  <c r="F96" i="7" l="1"/>
  <c r="F109" i="13"/>
  <c r="E96" i="7" l="1"/>
  <c r="G96" i="7" s="1"/>
  <c r="J97" i="7" s="1"/>
  <c r="D97" i="7" s="1"/>
  <c r="F97" i="7" s="1"/>
  <c r="E109" i="13"/>
  <c r="G109" i="13" s="1"/>
  <c r="I109" i="13" s="1"/>
  <c r="E97" i="7" l="1"/>
  <c r="G97" i="7" s="1"/>
  <c r="J98" i="7" s="1"/>
  <c r="F110" i="13"/>
  <c r="D98" i="7" l="1"/>
  <c r="E110" i="13"/>
  <c r="G110" i="13" s="1"/>
  <c r="I110" i="13" s="1"/>
  <c r="F98" i="7" l="1"/>
  <c r="F111" i="13"/>
  <c r="E98" i="7" l="1"/>
  <c r="G98" i="7" s="1"/>
  <c r="J99" i="7" s="1"/>
  <c r="D99" i="7" s="1"/>
  <c r="F99" i="7" s="1"/>
  <c r="E111" i="13"/>
  <c r="G111" i="13" s="1"/>
  <c r="I111" i="13" s="1"/>
  <c r="F112" i="13" l="1"/>
  <c r="E99" i="7"/>
  <c r="G99" i="7" s="1"/>
  <c r="J100" i="7" l="1"/>
  <c r="D100" i="7" s="1"/>
  <c r="F100" i="7" s="1"/>
  <c r="E112" i="13"/>
  <c r="G112" i="13" s="1"/>
  <c r="I112" i="13" s="1"/>
  <c r="F113" i="13" l="1"/>
  <c r="E100" i="7"/>
  <c r="G100" i="7" s="1"/>
  <c r="J101" i="7" l="1"/>
  <c r="D101" i="7" s="1"/>
  <c r="F101" i="7" s="1"/>
  <c r="E113" i="13"/>
  <c r="G113" i="13" s="1"/>
  <c r="I113" i="13" s="1"/>
  <c r="F114" i="13" l="1"/>
  <c r="E101" i="7"/>
  <c r="G101" i="7" s="1"/>
  <c r="J102" i="7" l="1"/>
  <c r="D102" i="7" s="1"/>
  <c r="F102" i="7" s="1"/>
  <c r="E114" i="13"/>
  <c r="G114" i="13" s="1"/>
  <c r="I114" i="13" s="1"/>
  <c r="F115" i="13" l="1"/>
  <c r="E102" i="7"/>
  <c r="G102" i="7" s="1"/>
  <c r="J103" i="7" l="1"/>
  <c r="E115" i="13"/>
  <c r="G115" i="13" s="1"/>
  <c r="I115" i="13" s="1"/>
  <c r="F116" i="13" l="1"/>
  <c r="D103" i="7"/>
  <c r="F103" i="7" l="1"/>
  <c r="E116" i="13"/>
  <c r="G116" i="13" s="1"/>
  <c r="I116" i="13" s="1"/>
  <c r="E103" i="7" l="1"/>
  <c r="G103" i="7" s="1"/>
  <c r="J104" i="7" s="1"/>
  <c r="D104" i="7" s="1"/>
  <c r="F104" i="7" s="1"/>
  <c r="F117" i="13"/>
  <c r="E104" i="7" l="1"/>
  <c r="G104" i="7" s="1"/>
  <c r="J105" i="7" s="1"/>
  <c r="D105" i="7" s="1"/>
  <c r="F105" i="7" s="1"/>
  <c r="E117" i="13"/>
  <c r="G117" i="13" s="1"/>
  <c r="I117" i="13" s="1"/>
  <c r="F118" i="13" l="1"/>
  <c r="E105" i="7"/>
  <c r="G105" i="7" s="1"/>
  <c r="J106" i="7" l="1"/>
  <c r="D106" i="7" s="1"/>
  <c r="F106" i="7" s="1"/>
  <c r="E118" i="13"/>
  <c r="G118" i="13" s="1"/>
  <c r="I118" i="13" s="1"/>
  <c r="F119" i="13" l="1"/>
  <c r="E106" i="7"/>
  <c r="G106" i="7" s="1"/>
  <c r="J107" i="7" l="1"/>
  <c r="E119" i="13"/>
  <c r="G119" i="13" s="1"/>
  <c r="I119" i="13" s="1"/>
  <c r="F120" i="13" l="1"/>
  <c r="D107" i="7"/>
  <c r="F107" i="7" l="1"/>
  <c r="E120" i="13"/>
  <c r="G120" i="13" s="1"/>
  <c r="I120" i="13" s="1"/>
  <c r="E107" i="7" l="1"/>
  <c r="G107" i="7" s="1"/>
  <c r="J108" i="7" s="1"/>
  <c r="D108" i="7" s="1"/>
  <c r="F108" i="7" s="1"/>
  <c r="F121" i="13"/>
  <c r="E108" i="7" l="1"/>
  <c r="G108" i="7" s="1"/>
  <c r="J109" i="7" s="1"/>
  <c r="E121" i="13"/>
  <c r="G121" i="13" s="1"/>
  <c r="I121" i="13" s="1"/>
  <c r="F122" i="13" l="1"/>
  <c r="D109" i="7"/>
  <c r="F109" i="7" l="1"/>
  <c r="E122" i="13"/>
  <c r="G122" i="13" s="1"/>
  <c r="I122" i="13" s="1"/>
  <c r="E109" i="7" l="1"/>
  <c r="G109" i="7" s="1"/>
  <c r="J110" i="7" s="1"/>
  <c r="D110" i="7" s="1"/>
  <c r="F123" i="13"/>
  <c r="F110" i="7" l="1"/>
  <c r="E123" i="13"/>
  <c r="G123" i="13" s="1"/>
  <c r="I123" i="13" s="1"/>
  <c r="E110" i="7" l="1"/>
  <c r="G110" i="7" s="1"/>
  <c r="J111" i="7" s="1"/>
  <c r="D111" i="7" s="1"/>
  <c r="F124" i="13"/>
  <c r="F111" i="7" l="1"/>
  <c r="E124" i="13"/>
  <c r="G124" i="13" s="1"/>
  <c r="I124" i="13" s="1"/>
  <c r="E111" i="7" l="1"/>
  <c r="G111" i="7" s="1"/>
  <c r="J112" i="7" s="1"/>
  <c r="D112" i="7" s="1"/>
  <c r="F112" i="7" s="1"/>
  <c r="F125" i="13"/>
  <c r="E112" i="7" l="1"/>
  <c r="G112" i="7" s="1"/>
  <c r="J113" i="7" s="1"/>
  <c r="D113" i="7" s="1"/>
  <c r="F113" i="7" s="1"/>
  <c r="E125" i="13"/>
  <c r="G125" i="13" s="1"/>
  <c r="I125" i="13" s="1"/>
  <c r="F126" i="13" l="1"/>
  <c r="E113" i="7"/>
  <c r="G113" i="7" s="1"/>
  <c r="J114" i="7" l="1"/>
  <c r="D114" i="7" s="1"/>
  <c r="F114" i="7" s="1"/>
  <c r="E126" i="13"/>
  <c r="G126" i="13" s="1"/>
  <c r="I126" i="13" s="1"/>
  <c r="F127" i="13" l="1"/>
  <c r="E114" i="7"/>
  <c r="G114" i="7" s="1"/>
  <c r="J115" i="7" l="1"/>
  <c r="D115" i="7" s="1"/>
  <c r="F115" i="7" s="1"/>
  <c r="E127" i="13"/>
  <c r="G127" i="13" s="1"/>
  <c r="I127" i="13" s="1"/>
  <c r="F128" i="13" l="1"/>
  <c r="E115" i="7"/>
  <c r="G115" i="7" s="1"/>
  <c r="J116" i="7" l="1"/>
  <c r="D116" i="7" s="1"/>
  <c r="F116" i="7" s="1"/>
  <c r="E128" i="13"/>
  <c r="G128" i="13" s="1"/>
  <c r="I128" i="13" s="1"/>
  <c r="F129" i="13" l="1"/>
  <c r="E116" i="7"/>
  <c r="G116" i="7" s="1"/>
  <c r="J117" i="7" l="1"/>
  <c r="D117" i="7" s="1"/>
  <c r="F117" i="7" s="1"/>
  <c r="E129" i="13"/>
  <c r="G129" i="13" s="1"/>
  <c r="I129" i="13" s="1"/>
  <c r="F130" i="13" l="1"/>
  <c r="E117" i="7"/>
  <c r="G117" i="7" s="1"/>
  <c r="J118" i="7" l="1"/>
  <c r="E130" i="13"/>
  <c r="G130" i="13" s="1"/>
  <c r="I130" i="13" s="1"/>
  <c r="F131" i="13" l="1"/>
  <c r="D118" i="7"/>
  <c r="F118" i="7" l="1"/>
  <c r="E131" i="13"/>
  <c r="G131" i="13" s="1"/>
  <c r="I131" i="13" s="1"/>
  <c r="E118" i="7" l="1"/>
  <c r="G118" i="7" s="1"/>
  <c r="J119" i="7" s="1"/>
  <c r="D119" i="7" s="1"/>
  <c r="F132" i="13"/>
  <c r="F119" i="7" l="1"/>
  <c r="E132" i="13"/>
  <c r="G132" i="13" s="1"/>
  <c r="I132" i="13" s="1"/>
  <c r="E119" i="7" l="1"/>
  <c r="G119" i="7" s="1"/>
  <c r="J120" i="7" s="1"/>
  <c r="D120" i="7" s="1"/>
  <c r="F120" i="7" s="1"/>
  <c r="F133" i="13"/>
  <c r="E120" i="7" l="1"/>
  <c r="G120" i="7" s="1"/>
  <c r="J121" i="7" s="1"/>
  <c r="E133" i="13"/>
  <c r="G133" i="13" s="1"/>
  <c r="I133" i="13" s="1"/>
  <c r="F134" i="13" l="1"/>
  <c r="D121" i="7"/>
  <c r="F121" i="7" l="1"/>
  <c r="E134" i="13"/>
  <c r="G134" i="13" s="1"/>
  <c r="I134" i="13" s="1"/>
  <c r="E121" i="7" l="1"/>
  <c r="G121" i="7" s="1"/>
  <c r="J122" i="7" s="1"/>
  <c r="D122" i="7" s="1"/>
  <c r="F122" i="7" s="1"/>
  <c r="F135" i="13"/>
  <c r="E122" i="7" l="1"/>
  <c r="G122" i="7" s="1"/>
  <c r="J123" i="7" s="1"/>
  <c r="E135" i="13"/>
  <c r="G135" i="13" s="1"/>
  <c r="I135" i="13" s="1"/>
  <c r="F136" i="13" l="1"/>
  <c r="D123" i="7"/>
  <c r="F123" i="7" l="1"/>
  <c r="E136" i="13"/>
  <c r="G136" i="13" s="1"/>
  <c r="I136" i="13" s="1"/>
  <c r="E123" i="7" l="1"/>
  <c r="G123" i="7" s="1"/>
  <c r="J124" i="7" s="1"/>
  <c r="D124" i="7" s="1"/>
  <c r="F124" i="7" s="1"/>
  <c r="F137" i="13"/>
  <c r="E124" i="7" l="1"/>
  <c r="G124" i="7" s="1"/>
  <c r="J125" i="7" s="1"/>
  <c r="E137" i="13"/>
  <c r="G137" i="13" s="1"/>
  <c r="I137" i="13" s="1"/>
  <c r="F138" i="13" l="1"/>
  <c r="D125" i="7"/>
  <c r="F125" i="7" l="1"/>
  <c r="E138" i="13"/>
  <c r="G138" i="13" s="1"/>
  <c r="I138" i="13" s="1"/>
  <c r="E125" i="7" l="1"/>
  <c r="G125" i="7" s="1"/>
  <c r="J126" i="7" s="1"/>
  <c r="D126" i="7" s="1"/>
  <c r="F126" i="7" s="1"/>
  <c r="F139" i="13"/>
  <c r="E126" i="7" l="1"/>
  <c r="G126" i="7" s="1"/>
  <c r="J127" i="7" s="1"/>
  <c r="D127" i="7" s="1"/>
  <c r="F127" i="7" s="1"/>
  <c r="E139" i="13"/>
  <c r="G139" i="13" s="1"/>
  <c r="I139" i="13" s="1"/>
  <c r="F140" i="13" l="1"/>
  <c r="E127" i="7"/>
  <c r="G127" i="7" s="1"/>
  <c r="J128" i="7" l="1"/>
  <c r="D128" i="7" s="1"/>
  <c r="F128" i="7" s="1"/>
  <c r="E140" i="13"/>
  <c r="G140" i="13" s="1"/>
  <c r="I140" i="13" s="1"/>
  <c r="F141" i="13" l="1"/>
  <c r="E128" i="7"/>
  <c r="G128" i="7" s="1"/>
  <c r="J129" i="7" l="1"/>
  <c r="E141" i="13"/>
  <c r="G141" i="13" s="1"/>
  <c r="I141" i="13" s="1"/>
  <c r="F142" i="13" l="1"/>
  <c r="D129" i="7"/>
  <c r="F129" i="7" l="1"/>
  <c r="E142" i="13"/>
  <c r="G142" i="13" s="1"/>
  <c r="I142" i="13" s="1"/>
  <c r="E129" i="7" l="1"/>
  <c r="G129" i="7" s="1"/>
  <c r="J130" i="7" s="1"/>
  <c r="D130" i="7" s="1"/>
  <c r="F130" i="7" s="1"/>
  <c r="F143" i="13"/>
  <c r="E130" i="7" l="1"/>
  <c r="G130" i="7" s="1"/>
  <c r="J131" i="7" s="1"/>
  <c r="D131" i="7" s="1"/>
  <c r="F131" i="7" s="1"/>
  <c r="E143" i="13"/>
  <c r="G143" i="13" s="1"/>
  <c r="I143" i="13" s="1"/>
  <c r="F144" i="13" l="1"/>
  <c r="E131" i="7"/>
  <c r="G131" i="7" s="1"/>
  <c r="J132" i="7" l="1"/>
  <c r="E144" i="13"/>
  <c r="G144" i="13" s="1"/>
  <c r="I144" i="13" s="1"/>
  <c r="F145" i="13" l="1"/>
  <c r="D132" i="7"/>
  <c r="F132" i="7" l="1"/>
  <c r="E145" i="13"/>
  <c r="G145" i="13" s="1"/>
  <c r="I145" i="13" s="1"/>
  <c r="E132" i="7" l="1"/>
  <c r="G132" i="7" s="1"/>
  <c r="J133" i="7" s="1"/>
  <c r="D133" i="7" s="1"/>
  <c r="F146" i="13"/>
  <c r="F133" i="7" l="1"/>
  <c r="E146" i="13"/>
  <c r="G146" i="13" s="1"/>
  <c r="I146" i="13" s="1"/>
  <c r="E133" i="7" l="1"/>
  <c r="G133" i="7" s="1"/>
  <c r="J134" i="7" s="1"/>
  <c r="D134" i="7" s="1"/>
  <c r="F134" i="7" s="1"/>
  <c r="F147" i="13"/>
  <c r="E134" i="7" l="1"/>
  <c r="G134" i="7" s="1"/>
  <c r="J135" i="7" s="1"/>
  <c r="E147" i="13"/>
  <c r="G147" i="13" s="1"/>
  <c r="I147" i="13" s="1"/>
  <c r="F148" i="13" l="1"/>
  <c r="D135" i="7"/>
  <c r="F135" i="7" l="1"/>
  <c r="E148" i="13"/>
  <c r="G148" i="13" s="1"/>
  <c r="I148" i="13" s="1"/>
  <c r="E135" i="7" l="1"/>
  <c r="G135" i="7" s="1"/>
  <c r="J136" i="7" s="1"/>
  <c r="D136" i="7" s="1"/>
  <c r="F149" i="13"/>
  <c r="F136" i="7" l="1"/>
  <c r="E149" i="13"/>
  <c r="G149" i="13" s="1"/>
  <c r="I149" i="13" s="1"/>
  <c r="E136" i="7" l="1"/>
  <c r="G136" i="7" s="1"/>
  <c r="J137" i="7" s="1"/>
  <c r="D137" i="7" s="1"/>
  <c r="F137" i="7" s="1"/>
  <c r="F150" i="13"/>
  <c r="E137" i="7" l="1"/>
  <c r="G137" i="7" s="1"/>
  <c r="J138" i="7" s="1"/>
  <c r="D138" i="7" s="1"/>
  <c r="F138" i="7" s="1"/>
  <c r="E150" i="13"/>
  <c r="G150" i="13" s="1"/>
  <c r="I150" i="13" s="1"/>
  <c r="F151" i="13" l="1"/>
  <c r="E138" i="7"/>
  <c r="G138" i="7" s="1"/>
  <c r="J139" i="7" l="1"/>
  <c r="E151" i="13"/>
  <c r="G151" i="13" s="1"/>
  <c r="I151" i="13" s="1"/>
  <c r="F152" i="13" l="1"/>
  <c r="D139" i="7"/>
  <c r="F139" i="7" l="1"/>
  <c r="E152" i="13"/>
  <c r="G152" i="13" s="1"/>
  <c r="I152" i="13" s="1"/>
  <c r="E139" i="7" l="1"/>
  <c r="G139" i="7" s="1"/>
  <c r="J140" i="7" s="1"/>
  <c r="D140" i="7" s="1"/>
  <c r="F140" i="7" s="1"/>
  <c r="F153" i="13"/>
  <c r="E140" i="7" l="1"/>
  <c r="G140" i="7" s="1"/>
  <c r="J141" i="7" s="1"/>
  <c r="E153" i="13"/>
  <c r="G153" i="13" s="1"/>
  <c r="I153" i="13" s="1"/>
  <c r="F154" i="13" l="1"/>
  <c r="D141" i="7"/>
  <c r="F141" i="7" l="1"/>
  <c r="E154" i="13"/>
  <c r="G154" i="13" s="1"/>
  <c r="I154" i="13" s="1"/>
  <c r="E141" i="7" l="1"/>
  <c r="G141" i="7" s="1"/>
  <c r="J142" i="7" s="1"/>
  <c r="D142" i="7" s="1"/>
  <c r="F155" i="13"/>
  <c r="F142" i="7" l="1"/>
  <c r="E155" i="13"/>
  <c r="G155" i="13" s="1"/>
  <c r="I155" i="13" s="1"/>
  <c r="E142" i="7" l="1"/>
  <c r="G142" i="7" s="1"/>
  <c r="J143" i="7" s="1"/>
  <c r="D143" i="7" s="1"/>
  <c r="F156" i="13"/>
  <c r="F143" i="7" l="1"/>
  <c r="E156" i="13"/>
  <c r="G156" i="13" s="1"/>
  <c r="I156" i="13" s="1"/>
  <c r="E143" i="7" l="1"/>
  <c r="G143" i="7" s="1"/>
  <c r="J144" i="7" s="1"/>
  <c r="D144" i="7" s="1"/>
  <c r="F157" i="13"/>
  <c r="F144" i="7" l="1"/>
  <c r="E157" i="13"/>
  <c r="G157" i="13" s="1"/>
  <c r="I157" i="13" s="1"/>
  <c r="E144" i="7" l="1"/>
  <c r="G144" i="7" s="1"/>
  <c r="J145" i="7" s="1"/>
  <c r="D145" i="7" s="1"/>
  <c r="F145" i="7" s="1"/>
  <c r="F158" i="13"/>
  <c r="E145" i="7" l="1"/>
  <c r="G145" i="7" s="1"/>
  <c r="J146" i="7" s="1"/>
  <c r="D146" i="7" s="1"/>
  <c r="F146" i="7" s="1"/>
  <c r="E158" i="13"/>
  <c r="G158" i="13" s="1"/>
  <c r="I158" i="13" s="1"/>
  <c r="F159" i="13" l="1"/>
  <c r="E146" i="7"/>
  <c r="G146" i="7" s="1"/>
  <c r="J147" i="7" l="1"/>
  <c r="D147" i="7" s="1"/>
  <c r="F147" i="7" s="1"/>
  <c r="E159" i="13"/>
  <c r="G159" i="13" s="1"/>
  <c r="I159" i="13" s="1"/>
  <c r="F160" i="13" l="1"/>
  <c r="E147" i="7"/>
  <c r="G147" i="7" s="1"/>
  <c r="J148" i="7" l="1"/>
  <c r="D148" i="7" s="1"/>
  <c r="F148" i="7" s="1"/>
  <c r="E160" i="13"/>
  <c r="G160" i="13" s="1"/>
  <c r="I160" i="13" s="1"/>
  <c r="F161" i="13" l="1"/>
  <c r="E148" i="7"/>
  <c r="G148" i="7" s="1"/>
  <c r="J149" i="7" l="1"/>
  <c r="D149" i="7" s="1"/>
  <c r="F149" i="7" s="1"/>
  <c r="E161" i="13"/>
  <c r="G161" i="13" s="1"/>
  <c r="I161" i="13" s="1"/>
  <c r="F162" i="13" l="1"/>
  <c r="E149" i="7"/>
  <c r="G149" i="7" s="1"/>
  <c r="J150" i="7" l="1"/>
  <c r="E162" i="13"/>
  <c r="G162" i="13" s="1"/>
  <c r="I162" i="13" s="1"/>
  <c r="F163" i="13" l="1"/>
  <c r="D150" i="7"/>
  <c r="F150" i="7" l="1"/>
  <c r="E163" i="13"/>
  <c r="G163" i="13" s="1"/>
  <c r="I163" i="13" s="1"/>
  <c r="E150" i="7" l="1"/>
  <c r="G150" i="7" s="1"/>
  <c r="J151" i="7" s="1"/>
  <c r="D151" i="7" s="1"/>
  <c r="F164" i="13"/>
  <c r="F151" i="7" l="1"/>
  <c r="E164" i="13"/>
  <c r="G164" i="13" s="1"/>
  <c r="I164" i="13" s="1"/>
  <c r="E151" i="7" l="1"/>
  <c r="G151" i="7" s="1"/>
  <c r="J152" i="7" s="1"/>
  <c r="D152" i="7" s="1"/>
  <c r="F165" i="13"/>
  <c r="F152" i="7" l="1"/>
  <c r="E165" i="13"/>
  <c r="G165" i="13" s="1"/>
  <c r="I165" i="13" s="1"/>
  <c r="E152" i="7" l="1"/>
  <c r="G152" i="7" s="1"/>
  <c r="J153" i="7" s="1"/>
  <c r="D153" i="7" s="1"/>
  <c r="F166" i="13"/>
  <c r="F153" i="7" l="1"/>
  <c r="E166" i="13"/>
  <c r="G166" i="13" s="1"/>
  <c r="I166" i="13" s="1"/>
  <c r="E153" i="7" l="1"/>
  <c r="G153" i="7" s="1"/>
  <c r="J154" i="7" s="1"/>
  <c r="D154" i="7" s="1"/>
  <c r="F154" i="7" s="1"/>
  <c r="F167" i="13"/>
  <c r="E154" i="7" l="1"/>
  <c r="G154" i="7" s="1"/>
  <c r="J155" i="7" s="1"/>
  <c r="E167" i="13"/>
  <c r="G167" i="13" s="1"/>
  <c r="I167" i="13" s="1"/>
  <c r="F168" i="13" l="1"/>
  <c r="D155" i="7"/>
  <c r="F155" i="7" l="1"/>
  <c r="E168" i="13"/>
  <c r="G168" i="13" s="1"/>
  <c r="I168" i="13" s="1"/>
  <c r="E155" i="7" l="1"/>
  <c r="G155" i="7" s="1"/>
  <c r="J156" i="7" s="1"/>
  <c r="D156" i="7" s="1"/>
  <c r="F156" i="7" s="1"/>
  <c r="F169" i="13"/>
  <c r="E156" i="7" l="1"/>
  <c r="G156" i="7" s="1"/>
  <c r="J157" i="7" s="1"/>
  <c r="E169" i="13"/>
  <c r="G169" i="13" s="1"/>
  <c r="I169" i="13" s="1"/>
  <c r="F170" i="13" l="1"/>
  <c r="D157" i="7"/>
  <c r="F157" i="7" l="1"/>
  <c r="E170" i="13"/>
  <c r="G170" i="13" s="1"/>
  <c r="I170" i="13" s="1"/>
  <c r="E157" i="7" l="1"/>
  <c r="G157" i="7" s="1"/>
  <c r="J158" i="7" s="1"/>
  <c r="D158" i="7" s="1"/>
  <c r="F171" i="13"/>
  <c r="F158" i="7" l="1"/>
  <c r="E171" i="13"/>
  <c r="G171" i="13" s="1"/>
  <c r="I171" i="13" s="1"/>
  <c r="E158" i="7" l="1"/>
  <c r="G158" i="7" s="1"/>
  <c r="J159" i="7" s="1"/>
  <c r="D159" i="7" s="1"/>
  <c r="F159" i="7" s="1"/>
  <c r="F172" i="13"/>
  <c r="E159" i="7" l="1"/>
  <c r="G159" i="7" s="1"/>
  <c r="J160" i="7" s="1"/>
  <c r="D160" i="7" s="1"/>
  <c r="F160" i="7" s="1"/>
  <c r="E172" i="13"/>
  <c r="G172" i="13" s="1"/>
  <c r="I172" i="13" s="1"/>
  <c r="F173" i="13" l="1"/>
  <c r="E160" i="7"/>
  <c r="G160" i="7" s="1"/>
  <c r="J161" i="7" l="1"/>
  <c r="D161" i="7" s="1"/>
  <c r="F161" i="7" s="1"/>
  <c r="E173" i="13"/>
  <c r="G173" i="13" s="1"/>
  <c r="I173" i="13" s="1"/>
  <c r="F174" i="13" l="1"/>
  <c r="E161" i="7"/>
  <c r="G161" i="7" s="1"/>
  <c r="J162" i="7" l="1"/>
  <c r="D162" i="7" s="1"/>
  <c r="F162" i="7" s="1"/>
  <c r="E174" i="13"/>
  <c r="G174" i="13" s="1"/>
  <c r="I174" i="13" s="1"/>
  <c r="F175" i="13" l="1"/>
  <c r="E162" i="7"/>
  <c r="G162" i="7" s="1"/>
  <c r="J163" i="7" l="1"/>
  <c r="D163" i="7" s="1"/>
  <c r="F163" i="7" s="1"/>
  <c r="E175" i="13"/>
  <c r="G175" i="13" s="1"/>
  <c r="I175" i="13" s="1"/>
  <c r="F176" i="13" l="1"/>
  <c r="E163" i="7"/>
  <c r="G163" i="7" s="1"/>
  <c r="J164" i="7" l="1"/>
  <c r="D164" i="7" s="1"/>
  <c r="F164" i="7" s="1"/>
  <c r="E176" i="13"/>
  <c r="G176" i="13" s="1"/>
  <c r="I176" i="13" s="1"/>
  <c r="F177" i="13" l="1"/>
  <c r="E164" i="7"/>
  <c r="G164" i="7" s="1"/>
  <c r="J165" i="7" l="1"/>
  <c r="D165" i="7" s="1"/>
  <c r="F165" i="7" s="1"/>
  <c r="E177" i="13"/>
  <c r="G177" i="13" s="1"/>
  <c r="I177" i="13" s="1"/>
  <c r="F178" i="13" l="1"/>
  <c r="E165" i="7"/>
  <c r="G165" i="7" s="1"/>
  <c r="J166" i="7" l="1"/>
  <c r="D166" i="7" s="1"/>
  <c r="F166" i="7" s="1"/>
  <c r="E178" i="13"/>
  <c r="G178" i="13" s="1"/>
  <c r="I178" i="13" s="1"/>
  <c r="F179" i="13" l="1"/>
  <c r="E166" i="7"/>
  <c r="G166" i="7" s="1"/>
  <c r="J167" i="7" l="1"/>
  <c r="D167" i="7" s="1"/>
  <c r="F167" i="7" s="1"/>
  <c r="E179" i="13"/>
  <c r="G179" i="13" s="1"/>
  <c r="I179" i="13" s="1"/>
  <c r="F180" i="13" l="1"/>
  <c r="E167" i="7"/>
  <c r="G167" i="7" s="1"/>
  <c r="J168" i="7" l="1"/>
  <c r="E180" i="13"/>
  <c r="G180" i="13" s="1"/>
  <c r="I180" i="13" s="1"/>
  <c r="F181" i="13" l="1"/>
  <c r="D168" i="7"/>
  <c r="F168" i="7" l="1"/>
  <c r="E181" i="13"/>
  <c r="G181" i="13" s="1"/>
  <c r="I181" i="13" s="1"/>
  <c r="E168" i="7" l="1"/>
  <c r="G168" i="7" s="1"/>
  <c r="J169" i="7" s="1"/>
  <c r="D169" i="7" s="1"/>
  <c r="F169" i="7" s="1"/>
  <c r="F182" i="13"/>
  <c r="E169" i="7" l="1"/>
  <c r="G169" i="7" s="1"/>
  <c r="J170" i="7" s="1"/>
  <c r="D170" i="7" s="1"/>
  <c r="F170" i="7" s="1"/>
  <c r="E182" i="13"/>
  <c r="G182" i="13" s="1"/>
  <c r="I182" i="13" s="1"/>
  <c r="F183" i="13" l="1"/>
  <c r="E170" i="7"/>
  <c r="G170" i="7" s="1"/>
  <c r="J171" i="7" l="1"/>
  <c r="E183" i="13"/>
  <c r="G183" i="13" s="1"/>
  <c r="I183" i="13" s="1"/>
  <c r="F184" i="13" l="1"/>
  <c r="D171" i="7"/>
  <c r="F171" i="7" l="1"/>
  <c r="E184" i="13"/>
  <c r="G184" i="13" s="1"/>
  <c r="I184" i="13" s="1"/>
  <c r="E171" i="7" l="1"/>
  <c r="G171" i="7" s="1"/>
  <c r="J172" i="7" s="1"/>
  <c r="D172" i="7" s="1"/>
  <c r="F185" i="13"/>
  <c r="F172" i="7" l="1"/>
  <c r="E185" i="13"/>
  <c r="G185" i="13" s="1"/>
  <c r="I185" i="13" s="1"/>
  <c r="E172" i="7" l="1"/>
  <c r="G172" i="7" s="1"/>
  <c r="J173" i="7" s="1"/>
  <c r="D173" i="7" s="1"/>
  <c r="F186" i="13"/>
  <c r="F173" i="7" l="1"/>
  <c r="E186" i="13"/>
  <c r="G186" i="13" s="1"/>
  <c r="I186" i="13" s="1"/>
  <c r="E173" i="7" l="1"/>
  <c r="G173" i="7" s="1"/>
  <c r="J174" i="7" s="1"/>
  <c r="D174" i="7" s="1"/>
  <c r="F187" i="13"/>
  <c r="F174" i="7" l="1"/>
  <c r="E187" i="13"/>
  <c r="G187" i="13" s="1"/>
  <c r="I187" i="13" s="1"/>
  <c r="E174" i="7" l="1"/>
  <c r="G174" i="7" s="1"/>
  <c r="J175" i="7" s="1"/>
  <c r="D175" i="7" s="1"/>
  <c r="F188" i="13"/>
  <c r="F175" i="7" l="1"/>
  <c r="E188" i="13"/>
  <c r="G188" i="13" s="1"/>
  <c r="I188" i="13" s="1"/>
  <c r="E175" i="7" l="1"/>
  <c r="G175" i="7" s="1"/>
  <c r="J176" i="7" s="1"/>
  <c r="D176" i="7" s="1"/>
  <c r="F176" i="7" s="1"/>
  <c r="F189" i="13"/>
  <c r="E176" i="7" l="1"/>
  <c r="G176" i="7" s="1"/>
  <c r="J177" i="7" s="1"/>
  <c r="D177" i="7" s="1"/>
  <c r="F177" i="7" s="1"/>
  <c r="E189" i="13"/>
  <c r="G189" i="13" s="1"/>
  <c r="I189" i="13" s="1"/>
  <c r="F190" i="13" l="1"/>
  <c r="E177" i="7"/>
  <c r="G177" i="7" s="1"/>
  <c r="J178" i="7" l="1"/>
  <c r="D178" i="7" s="1"/>
  <c r="F178" i="7" s="1"/>
  <c r="E190" i="13"/>
  <c r="G190" i="13" s="1"/>
  <c r="I190" i="13" s="1"/>
  <c r="F191" i="13" l="1"/>
  <c r="E178" i="7"/>
  <c r="G178" i="7" s="1"/>
  <c r="J179" i="7" l="1"/>
  <c r="D179" i="7" s="1"/>
  <c r="F179" i="7" s="1"/>
  <c r="E191" i="13"/>
  <c r="G191" i="13" s="1"/>
  <c r="I191" i="13" s="1"/>
  <c r="F192" i="13" l="1"/>
  <c r="E179" i="7"/>
  <c r="G179" i="7" s="1"/>
  <c r="J180" i="7" l="1"/>
  <c r="D180" i="7" s="1"/>
  <c r="F180" i="7" s="1"/>
  <c r="E192" i="13"/>
  <c r="G192" i="13" s="1"/>
  <c r="I192" i="13" s="1"/>
  <c r="F193" i="13" l="1"/>
  <c r="E180" i="7"/>
  <c r="G180" i="7" s="1"/>
  <c r="J181" i="7" l="1"/>
  <c r="D181" i="7" s="1"/>
  <c r="F181" i="7" s="1"/>
  <c r="E193" i="13"/>
  <c r="G193" i="13" s="1"/>
  <c r="I193" i="13" s="1"/>
  <c r="F194" i="13" l="1"/>
  <c r="E181" i="7"/>
  <c r="G181" i="7" s="1"/>
  <c r="J182" i="7" l="1"/>
  <c r="D182" i="7" s="1"/>
  <c r="F182" i="7" s="1"/>
  <c r="E194" i="13"/>
  <c r="G194" i="13" s="1"/>
  <c r="I194" i="13" s="1"/>
  <c r="F195" i="13" l="1"/>
  <c r="E182" i="7"/>
  <c r="G182" i="7" s="1"/>
  <c r="J183" i="7" l="1"/>
  <c r="D183" i="7" s="1"/>
  <c r="F183" i="7" s="1"/>
  <c r="E195" i="13"/>
  <c r="G195" i="13" s="1"/>
  <c r="I195" i="13" s="1"/>
  <c r="F196" i="13" l="1"/>
  <c r="E183" i="7"/>
  <c r="G183" i="7" s="1"/>
  <c r="J184" i="7" l="1"/>
  <c r="D184" i="7" s="1"/>
  <c r="F184" i="7" s="1"/>
  <c r="E196" i="13"/>
  <c r="G196" i="13" s="1"/>
  <c r="I196" i="13" s="1"/>
  <c r="F197" i="13" l="1"/>
  <c r="E184" i="7"/>
  <c r="G184" i="7" s="1"/>
  <c r="J185" i="7" l="1"/>
  <c r="D185" i="7" s="1"/>
  <c r="F185" i="7" s="1"/>
  <c r="E197" i="13"/>
  <c r="G197" i="13" s="1"/>
  <c r="I197" i="13" s="1"/>
  <c r="F198" i="13" l="1"/>
  <c r="E185" i="7"/>
  <c r="G185" i="7" s="1"/>
  <c r="J186" i="7" l="1"/>
  <c r="E198" i="13"/>
  <c r="G198" i="13" s="1"/>
  <c r="I198" i="13" s="1"/>
  <c r="F199" i="13" l="1"/>
  <c r="D186" i="7"/>
  <c r="F186" i="7" l="1"/>
  <c r="E199" i="13"/>
  <c r="G199" i="13" s="1"/>
  <c r="I199" i="13" s="1"/>
  <c r="E186" i="7" l="1"/>
  <c r="G186" i="7" s="1"/>
  <c r="J187" i="7" s="1"/>
  <c r="D187" i="7" s="1"/>
  <c r="F187" i="7" s="1"/>
  <c r="F200" i="13"/>
  <c r="E187" i="7" l="1"/>
  <c r="G187" i="7" s="1"/>
  <c r="J188" i="7" s="1"/>
  <c r="D188" i="7" s="1"/>
  <c r="F188" i="7" s="1"/>
  <c r="E200" i="13"/>
  <c r="G200" i="13" s="1"/>
  <c r="I200" i="13" s="1"/>
  <c r="F201" i="13" l="1"/>
  <c r="E188" i="7"/>
  <c r="G188" i="7" s="1"/>
  <c r="J189" i="7" l="1"/>
  <c r="D189" i="7" s="1"/>
  <c r="F189" i="7" s="1"/>
  <c r="E201" i="13"/>
  <c r="G201" i="13" s="1"/>
  <c r="I201" i="13" s="1"/>
  <c r="F202" i="13" l="1"/>
  <c r="E189" i="7"/>
  <c r="G189" i="7" s="1"/>
  <c r="J190" i="7" l="1"/>
  <c r="E202" i="13"/>
  <c r="G202" i="13" s="1"/>
  <c r="I202" i="13" s="1"/>
  <c r="F203" i="13" l="1"/>
  <c r="D190" i="7"/>
  <c r="F190" i="7" l="1"/>
  <c r="E203" i="13"/>
  <c r="G203" i="13" s="1"/>
  <c r="I203" i="13" s="1"/>
  <c r="E190" i="7" l="1"/>
  <c r="G190" i="7" s="1"/>
  <c r="J191" i="7" s="1"/>
  <c r="D191" i="7" s="1"/>
  <c r="F191" i="7" s="1"/>
  <c r="F204" i="13"/>
  <c r="E191" i="7" l="1"/>
  <c r="G191" i="7" s="1"/>
  <c r="J192" i="7" s="1"/>
  <c r="D192" i="7" s="1"/>
  <c r="F192" i="7" s="1"/>
  <c r="E204" i="13"/>
  <c r="G204" i="13" s="1"/>
  <c r="I204" i="13" s="1"/>
  <c r="F205" i="13" l="1"/>
  <c r="E192" i="7"/>
  <c r="G192" i="7" s="1"/>
  <c r="J193" i="7" l="1"/>
  <c r="D193" i="7" s="1"/>
  <c r="F193" i="7" s="1"/>
  <c r="E205" i="13"/>
  <c r="G205" i="13" s="1"/>
  <c r="I205" i="13" s="1"/>
  <c r="F206" i="13" l="1"/>
  <c r="E193" i="7"/>
  <c r="G193" i="7" s="1"/>
  <c r="J194" i="7" l="1"/>
  <c r="E206" i="13"/>
  <c r="G206" i="13" s="1"/>
  <c r="I206" i="13" s="1"/>
  <c r="F207" i="13" l="1"/>
  <c r="D194" i="7"/>
  <c r="F194" i="7" l="1"/>
  <c r="E207" i="13"/>
  <c r="G207" i="13" s="1"/>
  <c r="I207" i="13" s="1"/>
  <c r="E194" i="7" l="1"/>
  <c r="G194" i="7" s="1"/>
  <c r="J195" i="7" s="1"/>
  <c r="D195" i="7" s="1"/>
  <c r="F208" i="13"/>
  <c r="F195" i="7" l="1"/>
  <c r="E208" i="13"/>
  <c r="G208" i="13" s="1"/>
  <c r="I208" i="13" s="1"/>
  <c r="E195" i="7" l="1"/>
  <c r="G195" i="7" s="1"/>
  <c r="J196" i="7" s="1"/>
  <c r="D196" i="7" s="1"/>
  <c r="F209" i="13"/>
  <c r="F196" i="7" l="1"/>
  <c r="E209" i="13"/>
  <c r="G209" i="13" s="1"/>
  <c r="I209" i="13" s="1"/>
  <c r="E196" i="7" l="1"/>
  <c r="G196" i="7" s="1"/>
  <c r="J197" i="7" s="1"/>
  <c r="D197" i="7" s="1"/>
  <c r="F210" i="13"/>
  <c r="F197" i="7" l="1"/>
  <c r="E210" i="13"/>
  <c r="G210" i="13" s="1"/>
  <c r="I210" i="13" s="1"/>
  <c r="E197" i="7" l="1"/>
  <c r="G197" i="7" s="1"/>
  <c r="J198" i="7" s="1"/>
  <c r="D198" i="7" s="1"/>
  <c r="F211" i="13"/>
  <c r="F198" i="7" l="1"/>
  <c r="E211" i="13"/>
  <c r="G211" i="13" s="1"/>
  <c r="I211" i="13" s="1"/>
  <c r="E198" i="7" l="1"/>
  <c r="G198" i="7" s="1"/>
  <c r="J199" i="7" s="1"/>
  <c r="D199" i="7" s="1"/>
  <c r="F212" i="13"/>
  <c r="F199" i="7" l="1"/>
  <c r="E212" i="13"/>
  <c r="G212" i="13" s="1"/>
  <c r="I212" i="13" s="1"/>
  <c r="E199" i="7" l="1"/>
  <c r="G199" i="7" s="1"/>
  <c r="J200" i="7" s="1"/>
  <c r="D200" i="7" s="1"/>
  <c r="F200" i="7" s="1"/>
  <c r="F213" i="13"/>
  <c r="E200" i="7" l="1"/>
  <c r="G200" i="7" s="1"/>
  <c r="J201" i="7" s="1"/>
  <c r="D201" i="7" s="1"/>
  <c r="F201" i="7" s="1"/>
  <c r="E213" i="13"/>
  <c r="G213" i="13" s="1"/>
  <c r="I213" i="13" s="1"/>
  <c r="F214" i="13" l="1"/>
  <c r="E201" i="7"/>
  <c r="G201" i="7" s="1"/>
  <c r="J202" i="7" l="1"/>
  <c r="D202" i="7" s="1"/>
  <c r="F202" i="7" s="1"/>
  <c r="E214" i="13"/>
  <c r="G214" i="13" s="1"/>
  <c r="I214" i="13" s="1"/>
  <c r="F215" i="13" l="1"/>
  <c r="E202" i="7"/>
  <c r="G202" i="7" s="1"/>
  <c r="J203" i="7" l="1"/>
  <c r="D203" i="7" s="1"/>
  <c r="F203" i="7" s="1"/>
  <c r="E215" i="13"/>
  <c r="G215" i="13" s="1"/>
  <c r="I215" i="13" s="1"/>
  <c r="F216" i="13" l="1"/>
  <c r="E203" i="7"/>
  <c r="G203" i="7" s="1"/>
  <c r="J204" i="7" l="1"/>
  <c r="D204" i="7" s="1"/>
  <c r="F204" i="7" s="1"/>
  <c r="E216" i="13"/>
  <c r="G216" i="13" s="1"/>
  <c r="I216" i="13" s="1"/>
  <c r="F217" i="13" l="1"/>
  <c r="E204" i="7"/>
  <c r="G204" i="7" s="1"/>
  <c r="J205" i="7" l="1"/>
  <c r="D205" i="7" s="1"/>
  <c r="F205" i="7" s="1"/>
  <c r="E217" i="13"/>
  <c r="G217" i="13" s="1"/>
  <c r="I217" i="13" s="1"/>
  <c r="F218" i="13" l="1"/>
  <c r="E205" i="7"/>
  <c r="G205" i="7" s="1"/>
  <c r="J206" i="7" l="1"/>
  <c r="E218" i="13"/>
  <c r="G218" i="13" s="1"/>
  <c r="I218" i="13" s="1"/>
  <c r="F219" i="13" l="1"/>
  <c r="D206" i="7"/>
  <c r="F206" i="7" l="1"/>
  <c r="E219" i="13"/>
  <c r="G219" i="13" s="1"/>
  <c r="I219" i="13" s="1"/>
  <c r="E206" i="7" l="1"/>
  <c r="G206" i="7" s="1"/>
  <c r="J207" i="7" s="1"/>
  <c r="D207" i="7" s="1"/>
  <c r="F207" i="7" s="1"/>
  <c r="F220" i="13"/>
  <c r="E207" i="7" l="1"/>
  <c r="G207" i="7" s="1"/>
  <c r="J208" i="7" s="1"/>
  <c r="D208" i="7" s="1"/>
  <c r="F208" i="7" s="1"/>
  <c r="E220" i="13"/>
  <c r="G220" i="13" s="1"/>
  <c r="I220" i="13" s="1"/>
  <c r="F221" i="13" l="1"/>
  <c r="E208" i="7"/>
  <c r="G208" i="7" s="1"/>
  <c r="J209" i="7" l="1"/>
  <c r="E221" i="13"/>
  <c r="G221" i="13" s="1"/>
  <c r="I221" i="13" s="1"/>
  <c r="F222" i="13" l="1"/>
  <c r="D209" i="7"/>
  <c r="F209" i="7" l="1"/>
  <c r="E222" i="13"/>
  <c r="G222" i="13" s="1"/>
  <c r="I222" i="13" s="1"/>
  <c r="E209" i="7" l="1"/>
  <c r="G209" i="7" s="1"/>
  <c r="J210" i="7" s="1"/>
  <c r="D210" i="7" s="1"/>
  <c r="F210" i="7" s="1"/>
  <c r="F223" i="13"/>
  <c r="E210" i="7" l="1"/>
  <c r="G210" i="7" s="1"/>
  <c r="J211" i="7" s="1"/>
  <c r="D211" i="7" s="1"/>
  <c r="F211" i="7" s="1"/>
  <c r="E223" i="13"/>
  <c r="G223" i="13" s="1"/>
  <c r="I223" i="13" s="1"/>
  <c r="F224" i="13" l="1"/>
  <c r="E211" i="7"/>
  <c r="G211" i="7" s="1"/>
  <c r="J212" i="7" l="1"/>
  <c r="D212" i="7" s="1"/>
  <c r="F212" i="7" s="1"/>
  <c r="E224" i="13"/>
  <c r="G224" i="13" s="1"/>
  <c r="I224" i="13" s="1"/>
  <c r="F225" i="13" l="1"/>
  <c r="E212" i="7"/>
  <c r="G212" i="7" s="1"/>
  <c r="J213" i="7" l="1"/>
  <c r="D213" i="7" s="1"/>
  <c r="F213" i="7" s="1"/>
  <c r="E225" i="13"/>
  <c r="G225" i="13" s="1"/>
  <c r="I225" i="13" s="1"/>
  <c r="F226" i="13" l="1"/>
  <c r="E213" i="7"/>
  <c r="G213" i="7" s="1"/>
  <c r="J214" i="7" l="1"/>
  <c r="D214" i="7" s="1"/>
  <c r="F214" i="7" s="1"/>
  <c r="E226" i="13"/>
  <c r="G226" i="13" s="1"/>
  <c r="I226" i="13" s="1"/>
  <c r="F227" i="13" l="1"/>
  <c r="E214" i="7"/>
  <c r="G214" i="7" s="1"/>
  <c r="J215" i="7" l="1"/>
  <c r="D215" i="7" s="1"/>
  <c r="F215" i="7" s="1"/>
  <c r="E227" i="13"/>
  <c r="G227" i="13" s="1"/>
  <c r="I227" i="13" s="1"/>
  <c r="F228" i="13" l="1"/>
  <c r="E215" i="7"/>
  <c r="G215" i="7" s="1"/>
  <c r="J216" i="7" l="1"/>
  <c r="D216" i="7" s="1"/>
  <c r="F216" i="7" s="1"/>
  <c r="E228" i="13"/>
  <c r="G228" i="13" s="1"/>
  <c r="I228" i="13" s="1"/>
  <c r="F229" i="13" l="1"/>
  <c r="E216" i="7"/>
  <c r="G216" i="7" s="1"/>
  <c r="J217" i="7" l="1"/>
  <c r="D217" i="7" s="1"/>
  <c r="F217" i="7" s="1"/>
  <c r="E229" i="13"/>
  <c r="G229" i="13" s="1"/>
  <c r="I229" i="13" s="1"/>
  <c r="F230" i="13" l="1"/>
  <c r="E217" i="7"/>
  <c r="G217" i="7" s="1"/>
  <c r="J218" i="7" l="1"/>
  <c r="E230" i="13"/>
  <c r="G230" i="13" s="1"/>
  <c r="I230" i="13" s="1"/>
  <c r="F231" i="13" l="1"/>
  <c r="D218" i="7"/>
  <c r="F218" i="7" l="1"/>
  <c r="E231" i="13"/>
  <c r="G231" i="13" s="1"/>
  <c r="I231" i="13" s="1"/>
  <c r="E218" i="7" l="1"/>
  <c r="G218" i="7" s="1"/>
  <c r="J219" i="7" s="1"/>
  <c r="D219" i="7" s="1"/>
  <c r="F232" i="13"/>
  <c r="F219" i="7" l="1"/>
  <c r="E232" i="13"/>
  <c r="G232" i="13" s="1"/>
  <c r="I232" i="13" s="1"/>
  <c r="E219" i="7" l="1"/>
  <c r="G219" i="7" s="1"/>
  <c r="J220" i="7" s="1"/>
  <c r="D220" i="7" s="1"/>
  <c r="F220" i="7" s="1"/>
  <c r="F233" i="13"/>
  <c r="E220" i="7" l="1"/>
  <c r="G220" i="7" s="1"/>
  <c r="J221" i="7" s="1"/>
  <c r="D221" i="7" s="1"/>
  <c r="F221" i="7" s="1"/>
  <c r="E233" i="13"/>
  <c r="G233" i="13" s="1"/>
  <c r="I233" i="13" s="1"/>
  <c r="F234" i="13" l="1"/>
  <c r="E221" i="7"/>
  <c r="G221" i="7" s="1"/>
  <c r="J222" i="7" l="1"/>
  <c r="D222" i="7" s="1"/>
  <c r="F222" i="7" s="1"/>
  <c r="E234" i="13"/>
  <c r="G234" i="13" s="1"/>
  <c r="I234" i="13" s="1"/>
  <c r="F235" i="13" l="1"/>
  <c r="E222" i="7"/>
  <c r="G222" i="7" s="1"/>
  <c r="J223" i="7" l="1"/>
  <c r="D223" i="7" s="1"/>
  <c r="F223" i="7" s="1"/>
  <c r="E235" i="13"/>
  <c r="G235" i="13" s="1"/>
  <c r="I235" i="13" s="1"/>
  <c r="F236" i="13" l="1"/>
  <c r="E223" i="7"/>
  <c r="G223" i="7" s="1"/>
  <c r="J224" i="7" l="1"/>
  <c r="D224" i="7" s="1"/>
  <c r="F224" i="7" s="1"/>
  <c r="E236" i="13"/>
  <c r="G236" i="13" s="1"/>
  <c r="I236" i="13" s="1"/>
  <c r="F237" i="13" l="1"/>
  <c r="E224" i="7"/>
  <c r="G224" i="7" s="1"/>
  <c r="J225" i="7" l="1"/>
  <c r="D225" i="7" s="1"/>
  <c r="F225" i="7" s="1"/>
  <c r="E237" i="13"/>
  <c r="G237" i="13" s="1"/>
  <c r="I237" i="13" s="1"/>
  <c r="F238" i="13" l="1"/>
  <c r="E225" i="7"/>
  <c r="G225" i="7" s="1"/>
  <c r="J226" i="7" l="1"/>
  <c r="D226" i="7" s="1"/>
  <c r="F226" i="7" s="1"/>
  <c r="E238" i="13"/>
  <c r="G238" i="13" s="1"/>
  <c r="I238" i="13" s="1"/>
  <c r="F239" i="13" l="1"/>
  <c r="E226" i="7"/>
  <c r="G226" i="7" s="1"/>
  <c r="J227" i="7" l="1"/>
  <c r="D227" i="7" s="1"/>
  <c r="F227" i="7" s="1"/>
  <c r="E239" i="13"/>
  <c r="G239" i="13" s="1"/>
  <c r="I239" i="13" s="1"/>
  <c r="F240" i="13" l="1"/>
  <c r="E227" i="7"/>
  <c r="G227" i="7" s="1"/>
  <c r="J228" i="7" l="1"/>
  <c r="E240" i="13"/>
  <c r="G240" i="13" s="1"/>
  <c r="I240" i="13" s="1"/>
  <c r="F241" i="13" l="1"/>
  <c r="D228" i="7"/>
  <c r="F228" i="7" l="1"/>
  <c r="E241" i="13"/>
  <c r="G241" i="13" s="1"/>
  <c r="I241" i="13" s="1"/>
  <c r="E228" i="7" l="1"/>
  <c r="G228" i="7" s="1"/>
  <c r="J229" i="7" s="1"/>
  <c r="D229" i="7" s="1"/>
  <c r="F229" i="7" s="1"/>
  <c r="F242" i="13"/>
  <c r="E229" i="7" l="1"/>
  <c r="G229" i="7" s="1"/>
  <c r="J230" i="7" s="1"/>
  <c r="D230" i="7" s="1"/>
  <c r="F230" i="7" s="1"/>
  <c r="E242" i="13"/>
  <c r="G242" i="13" s="1"/>
  <c r="I242" i="13" s="1"/>
  <c r="F243" i="13" l="1"/>
  <c r="E230" i="7"/>
  <c r="G230" i="7" s="1"/>
  <c r="J231" i="7" l="1"/>
  <c r="E243" i="13"/>
  <c r="G243" i="13" s="1"/>
  <c r="I243" i="13" s="1"/>
  <c r="F244" i="13" l="1"/>
  <c r="D231" i="7"/>
  <c r="F231" i="7" l="1"/>
  <c r="E244" i="13"/>
  <c r="G244" i="13" s="1"/>
  <c r="I244" i="13" s="1"/>
  <c r="E231" i="7" l="1"/>
  <c r="G231" i="7" s="1"/>
  <c r="J232" i="7" s="1"/>
  <c r="D232" i="7" s="1"/>
  <c r="F232" i="7" s="1"/>
  <c r="F245" i="13"/>
  <c r="E232" i="7" l="1"/>
  <c r="G232" i="7" s="1"/>
  <c r="J233" i="7" s="1"/>
  <c r="D233" i="7" s="1"/>
  <c r="F233" i="7" s="1"/>
  <c r="E245" i="13"/>
  <c r="G245" i="13" s="1"/>
  <c r="I245" i="13" s="1"/>
  <c r="F246" i="13" l="1"/>
  <c r="E233" i="7"/>
  <c r="G233" i="7" s="1"/>
  <c r="J234" i="7" l="1"/>
  <c r="E246" i="13"/>
  <c r="G246" i="13" s="1"/>
  <c r="I246" i="13" s="1"/>
  <c r="F247" i="13" l="1"/>
  <c r="D234" i="7"/>
  <c r="F234" i="7" l="1"/>
  <c r="E247" i="13"/>
  <c r="G247" i="13" s="1"/>
  <c r="I247" i="13" s="1"/>
  <c r="E234" i="7" l="1"/>
  <c r="G234" i="7" s="1"/>
  <c r="J235" i="7" s="1"/>
  <c r="D235" i="7" s="1"/>
  <c r="F248" i="13"/>
  <c r="F235" i="7" l="1"/>
  <c r="E248" i="13"/>
  <c r="G248" i="13" s="1"/>
  <c r="I248" i="13" s="1"/>
  <c r="E235" i="7" l="1"/>
  <c r="G235" i="7" s="1"/>
  <c r="J236" i="7" s="1"/>
  <c r="D236" i="7" s="1"/>
  <c r="F249" i="13"/>
  <c r="F236" i="7" l="1"/>
  <c r="E249" i="13"/>
  <c r="G249" i="13" s="1"/>
  <c r="I249" i="13" s="1"/>
  <c r="E236" i="7" l="1"/>
  <c r="G236" i="7" s="1"/>
  <c r="J237" i="7" s="1"/>
  <c r="D237" i="7" s="1"/>
  <c r="F237" i="7" s="1"/>
  <c r="F250" i="13"/>
  <c r="E237" i="7" l="1"/>
  <c r="G237" i="7" s="1"/>
  <c r="J238" i="7" s="1"/>
  <c r="E250" i="13"/>
  <c r="G250" i="13" s="1"/>
  <c r="I250" i="13" s="1"/>
  <c r="F251" i="13" l="1"/>
  <c r="D238" i="7"/>
  <c r="F238" i="7" l="1"/>
  <c r="E251" i="13"/>
  <c r="G251" i="13" s="1"/>
  <c r="I251" i="13" s="1"/>
  <c r="E238" i="7" l="1"/>
  <c r="G238" i="7" s="1"/>
  <c r="J239" i="7" s="1"/>
  <c r="D239" i="7" s="1"/>
  <c r="F252" i="13"/>
  <c r="F239" i="7" l="1"/>
  <c r="E252" i="13"/>
  <c r="G252" i="13" s="1"/>
  <c r="I252" i="13" s="1"/>
  <c r="E239" i="7" l="1"/>
  <c r="G239" i="7" s="1"/>
  <c r="J240" i="7" s="1"/>
  <c r="D240" i="7" s="1"/>
  <c r="F240" i="7" s="1"/>
  <c r="F253" i="13"/>
  <c r="E240" i="7" l="1"/>
  <c r="G240" i="7" s="1"/>
  <c r="J241" i="7" s="1"/>
  <c r="E253" i="13"/>
  <c r="G253" i="13" s="1"/>
  <c r="I253" i="13" s="1"/>
  <c r="F254" i="13" l="1"/>
  <c r="D241" i="7"/>
  <c r="F241" i="7" l="1"/>
  <c r="E254" i="13"/>
  <c r="G254" i="13" s="1"/>
  <c r="I254" i="13" s="1"/>
  <c r="E241" i="7" l="1"/>
  <c r="G241" i="7" s="1"/>
  <c r="J242" i="7" s="1"/>
  <c r="D242" i="7" s="1"/>
  <c r="F255" i="13"/>
  <c r="F242" i="7" l="1"/>
  <c r="E255" i="13"/>
  <c r="G255" i="13" s="1"/>
  <c r="I255" i="13" s="1"/>
  <c r="E242" i="7" l="1"/>
  <c r="G242" i="7" s="1"/>
  <c r="J243" i="7" s="1"/>
  <c r="D243" i="7" s="1"/>
  <c r="F243" i="7" s="1"/>
  <c r="F256" i="13"/>
  <c r="E243" i="7" l="1"/>
  <c r="G243" i="7" s="1"/>
  <c r="J244" i="7" s="1"/>
  <c r="D244" i="7" s="1"/>
  <c r="F244" i="7" s="1"/>
  <c r="E256" i="13"/>
  <c r="G256" i="13" s="1"/>
  <c r="I256" i="13" s="1"/>
  <c r="F257" i="13" l="1"/>
  <c r="E244" i="7"/>
  <c r="G244" i="7" s="1"/>
  <c r="J245" i="7" l="1"/>
  <c r="D245" i="7" s="1"/>
  <c r="F245" i="7" s="1"/>
  <c r="E257" i="13"/>
  <c r="G257" i="13" s="1"/>
  <c r="I257" i="13" s="1"/>
  <c r="F258" i="13" l="1"/>
  <c r="E245" i="7"/>
  <c r="G245" i="7" s="1"/>
  <c r="J246" i="7" l="1"/>
  <c r="D246" i="7" s="1"/>
  <c r="F246" i="7" s="1"/>
  <c r="E258" i="13"/>
  <c r="G258" i="13" s="1"/>
  <c r="I258" i="13" s="1"/>
  <c r="F259" i="13" l="1"/>
  <c r="E246" i="7"/>
  <c r="G246" i="7" s="1"/>
  <c r="J247" i="7" l="1"/>
  <c r="D247" i="7" s="1"/>
  <c r="F247" i="7" s="1"/>
  <c r="E259" i="13"/>
  <c r="G259" i="13" s="1"/>
  <c r="I259" i="13" s="1"/>
  <c r="F260" i="13" l="1"/>
  <c r="E247" i="7"/>
  <c r="G247" i="7" s="1"/>
  <c r="J248" i="7" l="1"/>
  <c r="D248" i="7" s="1"/>
  <c r="F248" i="7" s="1"/>
  <c r="E260" i="13"/>
  <c r="G260" i="13" s="1"/>
  <c r="I260" i="13" s="1"/>
  <c r="F261" i="13" l="1"/>
  <c r="E248" i="7"/>
  <c r="G248" i="7" s="1"/>
  <c r="J249" i="7" l="1"/>
  <c r="D249" i="7" s="1"/>
  <c r="F249" i="7" s="1"/>
  <c r="E261" i="13"/>
  <c r="G261" i="13" s="1"/>
  <c r="I261" i="13" s="1"/>
  <c r="F262" i="13" l="1"/>
  <c r="E249" i="7"/>
  <c r="G249" i="7" s="1"/>
  <c r="J250" i="7" l="1"/>
  <c r="D250" i="7" s="1"/>
  <c r="F250" i="7" s="1"/>
  <c r="E262" i="13"/>
  <c r="G262" i="13" s="1"/>
  <c r="I262" i="13" s="1"/>
  <c r="F263" i="13" l="1"/>
  <c r="E250" i="7"/>
  <c r="G250" i="7" s="1"/>
  <c r="J251" i="7" l="1"/>
  <c r="D251" i="7" s="1"/>
  <c r="F251" i="7" s="1"/>
  <c r="E263" i="13"/>
  <c r="G263" i="13" s="1"/>
  <c r="I263" i="13" s="1"/>
  <c r="F264" i="13" l="1"/>
  <c r="E251" i="7"/>
  <c r="G251" i="7" s="1"/>
  <c r="J252" i="7" l="1"/>
  <c r="D252" i="7" s="1"/>
  <c r="F252" i="7" s="1"/>
  <c r="E264" i="13"/>
  <c r="G264" i="13" s="1"/>
  <c r="I264" i="13" s="1"/>
  <c r="F265" i="13" l="1"/>
  <c r="E252" i="7"/>
  <c r="G252" i="7" s="1"/>
  <c r="J253" i="7" l="1"/>
  <c r="D253" i="7" s="1"/>
  <c r="F253" i="7" s="1"/>
  <c r="E265" i="13"/>
  <c r="G265" i="13" s="1"/>
  <c r="I265" i="13" s="1"/>
  <c r="F266" i="13" l="1"/>
  <c r="E253" i="7"/>
  <c r="G253" i="7" s="1"/>
  <c r="J254" i="7" l="1"/>
  <c r="D254" i="7" s="1"/>
  <c r="F254" i="7" s="1"/>
  <c r="E266" i="13"/>
  <c r="G266" i="13" s="1"/>
  <c r="I266" i="13" s="1"/>
  <c r="F267" i="13" l="1"/>
  <c r="E254" i="7"/>
  <c r="G254" i="7" s="1"/>
  <c r="J255" i="7" l="1"/>
  <c r="D255" i="7" s="1"/>
  <c r="F255" i="7" s="1"/>
  <c r="E267" i="13"/>
  <c r="G267" i="13" s="1"/>
  <c r="I267" i="13" s="1"/>
  <c r="F268" i="13" l="1"/>
  <c r="E255" i="7"/>
  <c r="G255" i="7" s="1"/>
  <c r="J256" i="7" l="1"/>
  <c r="D256" i="7" s="1"/>
  <c r="F256" i="7" s="1"/>
  <c r="E268" i="13"/>
  <c r="G268" i="13" s="1"/>
  <c r="I268" i="13" s="1"/>
  <c r="F269" i="13" l="1"/>
  <c r="E256" i="7"/>
  <c r="G256" i="7" s="1"/>
  <c r="J257" i="7" l="1"/>
  <c r="D257" i="7" s="1"/>
  <c r="F257" i="7" s="1"/>
  <c r="E269" i="13"/>
  <c r="G269" i="13" s="1"/>
  <c r="I269" i="13" s="1"/>
  <c r="F270" i="13" l="1"/>
  <c r="E257" i="7"/>
  <c r="G257" i="7" s="1"/>
  <c r="J258" i="7" l="1"/>
  <c r="E270" i="13"/>
  <c r="G270" i="13" s="1"/>
  <c r="I270" i="13" s="1"/>
  <c r="F271" i="13" l="1"/>
  <c r="D258" i="7"/>
  <c r="F258" i="7" l="1"/>
  <c r="E271" i="13"/>
  <c r="G271" i="13" s="1"/>
  <c r="I271" i="13" s="1"/>
  <c r="E258" i="7" l="1"/>
  <c r="G258" i="7" s="1"/>
  <c r="J259" i="7" s="1"/>
  <c r="D259" i="7" s="1"/>
  <c r="F259" i="7" s="1"/>
  <c r="F272" i="13"/>
  <c r="E259" i="7" l="1"/>
  <c r="G259" i="7" s="1"/>
  <c r="J260" i="7" s="1"/>
  <c r="D260" i="7" s="1"/>
  <c r="F260" i="7" s="1"/>
  <c r="E272" i="13"/>
  <c r="G272" i="13" s="1"/>
  <c r="I272" i="13" s="1"/>
  <c r="F273" i="13" l="1"/>
  <c r="E260" i="7"/>
  <c r="G260" i="7" s="1"/>
  <c r="J261" i="7" l="1"/>
  <c r="E273" i="13"/>
  <c r="G273" i="13" s="1"/>
  <c r="I273" i="13" s="1"/>
  <c r="F274" i="13" l="1"/>
  <c r="D261" i="7"/>
  <c r="F261" i="7" l="1"/>
  <c r="E274" i="13"/>
  <c r="G274" i="13" s="1"/>
  <c r="I274" i="13" s="1"/>
  <c r="E261" i="7" l="1"/>
  <c r="G261" i="7" s="1"/>
  <c r="J262" i="7" s="1"/>
  <c r="D262" i="7" s="1"/>
  <c r="F262" i="7" s="1"/>
  <c r="F275" i="13"/>
  <c r="E262" i="7" l="1"/>
  <c r="G262" i="7" s="1"/>
  <c r="E275" i="13"/>
  <c r="G275" i="13" s="1"/>
  <c r="I275" i="13" s="1"/>
  <c r="J263" i="7" l="1"/>
  <c r="D263" i="7" s="1"/>
  <c r="F276" i="13"/>
  <c r="F263" i="7" l="1"/>
  <c r="E276" i="13"/>
  <c r="G276" i="13" s="1"/>
  <c r="I276" i="13" s="1"/>
  <c r="E263" i="7" l="1"/>
  <c r="G263" i="7" s="1"/>
  <c r="J264" i="7" s="1"/>
  <c r="D264" i="7" s="1"/>
  <c r="F264" i="7" s="1"/>
  <c r="F277" i="13"/>
  <c r="E264" i="7" l="1"/>
  <c r="G264" i="7" s="1"/>
  <c r="J265" i="7" s="1"/>
  <c r="D265" i="7" s="1"/>
  <c r="F265" i="7" s="1"/>
  <c r="E277" i="13"/>
  <c r="G277" i="13" s="1"/>
  <c r="I277" i="13" s="1"/>
  <c r="F278" i="13" l="1"/>
  <c r="E265" i="7"/>
  <c r="G265" i="7" s="1"/>
  <c r="J266" i="7" l="1"/>
  <c r="D266" i="7" s="1"/>
  <c r="F266" i="7" s="1"/>
  <c r="E278" i="13"/>
  <c r="G278" i="13" s="1"/>
  <c r="I278" i="13" s="1"/>
  <c r="F279" i="13" l="1"/>
  <c r="E266" i="7"/>
  <c r="G266" i="7" s="1"/>
  <c r="J267" i="7" l="1"/>
  <c r="D267" i="7" s="1"/>
  <c r="F267" i="7" s="1"/>
  <c r="E279" i="13"/>
  <c r="G279" i="13" s="1"/>
  <c r="I279" i="13" s="1"/>
  <c r="F280" i="13" l="1"/>
  <c r="E267" i="7"/>
  <c r="G267" i="7" s="1"/>
  <c r="J268" i="7" l="1"/>
  <c r="D268" i="7" s="1"/>
  <c r="F268" i="7" s="1"/>
  <c r="E280" i="13"/>
  <c r="G280" i="13" s="1"/>
  <c r="I280" i="13" s="1"/>
  <c r="F281" i="13" l="1"/>
  <c r="E268" i="7"/>
  <c r="G268" i="7" s="1"/>
  <c r="J269" i="7" l="1"/>
  <c r="E281" i="13"/>
  <c r="G281" i="13" s="1"/>
  <c r="I281" i="13" s="1"/>
  <c r="F282" i="13" l="1"/>
  <c r="D269" i="7"/>
  <c r="F269" i="7" l="1"/>
  <c r="E282" i="13"/>
  <c r="G282" i="13" s="1"/>
  <c r="I282" i="13" s="1"/>
  <c r="E269" i="7" l="1"/>
  <c r="G269" i="7" s="1"/>
  <c r="J270" i="7" s="1"/>
  <c r="D270" i="7" s="1"/>
  <c r="F283" i="13"/>
  <c r="F270" i="7" l="1"/>
  <c r="E283" i="13"/>
  <c r="G283" i="13" s="1"/>
  <c r="I283" i="13" s="1"/>
  <c r="E270" i="7" l="1"/>
  <c r="G270" i="7" s="1"/>
  <c r="J271" i="7" s="1"/>
  <c r="D271" i="7" s="1"/>
  <c r="F271" i="7" s="1"/>
  <c r="F284" i="13"/>
  <c r="E271" i="7" l="1"/>
  <c r="G271" i="7" s="1"/>
  <c r="J272" i="7" s="1"/>
  <c r="D272" i="7" s="1"/>
  <c r="F272" i="7" s="1"/>
  <c r="E284" i="13"/>
  <c r="G284" i="13" s="1"/>
  <c r="I284" i="13" s="1"/>
  <c r="F285" i="13" l="1"/>
  <c r="E272" i="7"/>
  <c r="G272" i="7" s="1"/>
  <c r="J273" i="7" l="1"/>
  <c r="D273" i="7" s="1"/>
  <c r="F273" i="7" s="1"/>
  <c r="E285" i="13"/>
  <c r="G285" i="13" s="1"/>
  <c r="I285" i="13" s="1"/>
  <c r="F286" i="13" l="1"/>
  <c r="E273" i="7"/>
  <c r="G273" i="7" s="1"/>
  <c r="J274" i="7" l="1"/>
  <c r="E286" i="13"/>
  <c r="G286" i="13" s="1"/>
  <c r="I286" i="13" s="1"/>
  <c r="F287" i="13" l="1"/>
  <c r="D274" i="7"/>
  <c r="F274" i="7" l="1"/>
  <c r="E287" i="13"/>
  <c r="G287" i="13" s="1"/>
  <c r="I287" i="13" s="1"/>
  <c r="E274" i="7" l="1"/>
  <c r="G274" i="7" s="1"/>
  <c r="J275" i="7" s="1"/>
  <c r="D275" i="7" s="1"/>
  <c r="F288" i="13"/>
  <c r="F275" i="7" l="1"/>
  <c r="E288" i="13"/>
  <c r="G288" i="13" s="1"/>
  <c r="I288" i="13" s="1"/>
  <c r="E275" i="7" l="1"/>
  <c r="G275" i="7" s="1"/>
  <c r="J276" i="7" s="1"/>
  <c r="D276" i="7" s="1"/>
  <c r="F289" i="13"/>
  <c r="F276" i="7" l="1"/>
  <c r="E289" i="13"/>
  <c r="G289" i="13" s="1"/>
  <c r="I289" i="13" s="1"/>
  <c r="E276" i="7" l="1"/>
  <c r="G276" i="7" s="1"/>
  <c r="J277" i="7" s="1"/>
  <c r="D277" i="7" s="1"/>
  <c r="F277" i="7" s="1"/>
  <c r="F290" i="13"/>
  <c r="E277" i="7" l="1"/>
  <c r="G277" i="7" s="1"/>
  <c r="J278" i="7" s="1"/>
  <c r="D278" i="7" s="1"/>
  <c r="F278" i="7" s="1"/>
  <c r="E290" i="13"/>
  <c r="G290" i="13" s="1"/>
  <c r="I290" i="13" s="1"/>
  <c r="F291" i="13" l="1"/>
  <c r="E278" i="7"/>
  <c r="G278" i="7" s="1"/>
  <c r="J279" i="7" l="1"/>
  <c r="E291" i="13"/>
  <c r="G291" i="13" s="1"/>
  <c r="I291" i="13" s="1"/>
  <c r="F292" i="13" l="1"/>
  <c r="D279" i="7"/>
  <c r="F279" i="7" l="1"/>
  <c r="E292" i="13"/>
  <c r="G292" i="13" s="1"/>
  <c r="I292" i="13" s="1"/>
  <c r="E279" i="7" l="1"/>
  <c r="G279" i="7" s="1"/>
  <c r="J280" i="7" s="1"/>
  <c r="D280" i="7" s="1"/>
  <c r="F280" i="7" s="1"/>
  <c r="F293" i="13"/>
  <c r="E280" i="7" l="1"/>
  <c r="G280" i="7" s="1"/>
  <c r="J281" i="7" s="1"/>
  <c r="D281" i="7" s="1"/>
  <c r="F281" i="7" s="1"/>
  <c r="E293" i="13"/>
  <c r="G293" i="13" s="1"/>
  <c r="I293" i="13" s="1"/>
  <c r="F294" i="13" l="1"/>
  <c r="E281" i="7"/>
  <c r="G281" i="7" s="1"/>
  <c r="J282" i="7" l="1"/>
  <c r="E294" i="13"/>
  <c r="G294" i="13" s="1"/>
  <c r="I294" i="13" s="1"/>
  <c r="F295" i="13" l="1"/>
  <c r="D282" i="7"/>
  <c r="F282" i="7" l="1"/>
  <c r="E295" i="13"/>
  <c r="G295" i="13" s="1"/>
  <c r="I295" i="13" s="1"/>
  <c r="E282" i="7" l="1"/>
  <c r="G282" i="7" s="1"/>
  <c r="J283" i="7" s="1"/>
  <c r="D283" i="7" s="1"/>
  <c r="F283" i="7" s="1"/>
  <c r="F296" i="13"/>
  <c r="E283" i="7" l="1"/>
  <c r="G283" i="7" s="1"/>
  <c r="J284" i="7" s="1"/>
  <c r="D284" i="7" s="1"/>
  <c r="F284" i="7" s="1"/>
  <c r="E296" i="13"/>
  <c r="G296" i="13" s="1"/>
  <c r="I296" i="13" s="1"/>
  <c r="F297" i="13" l="1"/>
  <c r="E284" i="7"/>
  <c r="G284" i="7" s="1"/>
  <c r="J285" i="7" l="1"/>
  <c r="D285" i="7" s="1"/>
  <c r="F285" i="7" s="1"/>
  <c r="E297" i="13"/>
  <c r="G297" i="13" s="1"/>
  <c r="I297" i="13" s="1"/>
  <c r="F298" i="13" l="1"/>
  <c r="E285" i="7"/>
  <c r="G285" i="7" s="1"/>
  <c r="J286" i="7" l="1"/>
  <c r="D286" i="7" s="1"/>
  <c r="F286" i="7" s="1"/>
  <c r="E298" i="13"/>
  <c r="G298" i="13" s="1"/>
  <c r="I298" i="13" s="1"/>
  <c r="F299" i="13" l="1"/>
  <c r="E286" i="7"/>
  <c r="G286" i="7" s="1"/>
  <c r="J287" i="7" l="1"/>
  <c r="E299" i="13"/>
  <c r="G299" i="13" s="1"/>
  <c r="I299" i="13" s="1"/>
  <c r="F300" i="13" l="1"/>
  <c r="D287" i="7"/>
  <c r="F287" i="7" l="1"/>
  <c r="E300" i="13"/>
  <c r="G300" i="13" s="1"/>
  <c r="I300" i="13" s="1"/>
  <c r="E287" i="7" l="1"/>
  <c r="G287" i="7" s="1"/>
  <c r="J288" i="7" s="1"/>
  <c r="D288" i="7" s="1"/>
  <c r="F301" i="13"/>
  <c r="F288" i="7" l="1"/>
  <c r="E301" i="13"/>
  <c r="G301" i="13" s="1"/>
  <c r="I301" i="13" s="1"/>
  <c r="E288" i="7" l="1"/>
  <c r="G288" i="7" s="1"/>
  <c r="J289" i="7" s="1"/>
  <c r="D289" i="7" s="1"/>
  <c r="F302" i="13"/>
  <c r="F289" i="7" l="1"/>
  <c r="E302" i="13"/>
  <c r="G302" i="13" s="1"/>
  <c r="I302" i="13" s="1"/>
  <c r="E289" i="7" l="1"/>
  <c r="G289" i="7" s="1"/>
  <c r="J290" i="7" s="1"/>
  <c r="D290" i="7" s="1"/>
  <c r="F303" i="13"/>
  <c r="F290" i="7" l="1"/>
  <c r="E303" i="13"/>
  <c r="G303" i="13" s="1"/>
  <c r="I303" i="13" s="1"/>
  <c r="E290" i="7" l="1"/>
  <c r="G290" i="7" s="1"/>
  <c r="J291" i="7" s="1"/>
  <c r="D291" i="7" s="1"/>
  <c r="F291" i="7" s="1"/>
  <c r="F304" i="13"/>
  <c r="E291" i="7" l="1"/>
  <c r="G291" i="7" s="1"/>
  <c r="J292" i="7" s="1"/>
  <c r="D292" i="7" s="1"/>
  <c r="F292" i="7" s="1"/>
  <c r="E304" i="13"/>
  <c r="G304" i="13" s="1"/>
  <c r="I304" i="13" s="1"/>
  <c r="F305" i="13" l="1"/>
  <c r="E292" i="7"/>
  <c r="G292" i="7" s="1"/>
  <c r="J293" i="7" l="1"/>
  <c r="E305" i="13"/>
  <c r="G305" i="13" s="1"/>
  <c r="I305" i="13" s="1"/>
  <c r="F306" i="13" l="1"/>
  <c r="D293" i="7"/>
  <c r="F293" i="7" l="1"/>
  <c r="E306" i="13"/>
  <c r="G306" i="13" s="1"/>
  <c r="I306" i="13" s="1"/>
  <c r="E293" i="7" l="1"/>
  <c r="G293" i="7" s="1"/>
  <c r="J294" i="7" s="1"/>
  <c r="D294" i="7" s="1"/>
  <c r="F307" i="13"/>
  <c r="F294" i="7" l="1"/>
  <c r="E307" i="13"/>
  <c r="G307" i="13" s="1"/>
  <c r="I307" i="13" s="1"/>
  <c r="E294" i="7" l="1"/>
  <c r="G294" i="7" s="1"/>
  <c r="J295" i="7" s="1"/>
  <c r="D295" i="7" s="1"/>
  <c r="F308" i="13"/>
  <c r="F295" i="7" l="1"/>
  <c r="E308" i="13"/>
  <c r="G308" i="13" s="1"/>
  <c r="I308" i="13" s="1"/>
  <c r="E295" i="7" l="1"/>
  <c r="G295" i="7" s="1"/>
  <c r="J296" i="7" s="1"/>
  <c r="D296" i="7" s="1"/>
  <c r="F309" i="13"/>
  <c r="F296" i="7" l="1"/>
  <c r="E309" i="13"/>
  <c r="G309" i="13" s="1"/>
  <c r="I309" i="13" s="1"/>
  <c r="E296" i="7" l="1"/>
  <c r="G296" i="7" s="1"/>
  <c r="J297" i="7" s="1"/>
  <c r="D297" i="7" s="1"/>
  <c r="F310" i="13"/>
  <c r="F297" i="7" l="1"/>
  <c r="E310" i="13"/>
  <c r="G310" i="13" s="1"/>
  <c r="I310" i="13" s="1"/>
  <c r="E297" i="7" l="1"/>
  <c r="G297" i="7" s="1"/>
  <c r="J298" i="7" s="1"/>
  <c r="D298" i="7" s="1"/>
  <c r="F298" i="7" s="1"/>
  <c r="F311" i="13"/>
  <c r="E298" i="7" l="1"/>
  <c r="G298" i="7" s="1"/>
  <c r="J299" i="7" s="1"/>
  <c r="E311" i="13"/>
  <c r="G311" i="13" s="1"/>
  <c r="I311" i="13" s="1"/>
  <c r="F312" i="13" l="1"/>
  <c r="D299" i="7"/>
  <c r="F299" i="7" l="1"/>
  <c r="E312" i="13"/>
  <c r="G312" i="13" s="1"/>
  <c r="I312" i="13" s="1"/>
  <c r="E299" i="7" l="1"/>
  <c r="G299" i="7" s="1"/>
  <c r="J300" i="7" s="1"/>
  <c r="D300" i="7" s="1"/>
  <c r="F313" i="13"/>
  <c r="F300" i="7" l="1"/>
  <c r="E313" i="13"/>
  <c r="G313" i="13" s="1"/>
  <c r="I313" i="13" s="1"/>
  <c r="E300" i="7" l="1"/>
  <c r="G300" i="7" s="1"/>
  <c r="J301" i="7" s="1"/>
  <c r="D301" i="7" s="1"/>
  <c r="F301" i="7" s="1"/>
  <c r="F314" i="13"/>
  <c r="E301" i="7" l="1"/>
  <c r="G301" i="7" s="1"/>
  <c r="J302" i="7" s="1"/>
  <c r="E314" i="13"/>
  <c r="G314" i="13" s="1"/>
  <c r="I314" i="13" s="1"/>
  <c r="F315" i="13" l="1"/>
  <c r="D302" i="7"/>
  <c r="F302" i="7" l="1"/>
  <c r="E315" i="13"/>
  <c r="G315" i="13" s="1"/>
  <c r="I315" i="13" s="1"/>
  <c r="E302" i="7" l="1"/>
  <c r="G302" i="7" s="1"/>
  <c r="J303" i="7" s="1"/>
  <c r="D303" i="7" s="1"/>
  <c r="F303" i="7" s="1"/>
  <c r="F316" i="13"/>
  <c r="E303" i="7" l="1"/>
  <c r="G303" i="7" s="1"/>
  <c r="J304" i="7" s="1"/>
  <c r="D304" i="7" s="1"/>
  <c r="F304" i="7" s="1"/>
  <c r="E316" i="13"/>
  <c r="G316" i="13" s="1"/>
  <c r="I316" i="13" s="1"/>
  <c r="F317" i="13" l="1"/>
  <c r="E304" i="7"/>
  <c r="G304" i="7" s="1"/>
  <c r="J305" i="7" l="1"/>
  <c r="E317" i="13"/>
  <c r="G317" i="13" s="1"/>
  <c r="I317" i="13" s="1"/>
  <c r="F318" i="13" l="1"/>
  <c r="D305" i="7"/>
  <c r="F305" i="7" l="1"/>
  <c r="E318" i="13"/>
  <c r="G318" i="13" s="1"/>
  <c r="I318" i="13" s="1"/>
  <c r="E305" i="7" l="1"/>
  <c r="G305" i="7" s="1"/>
  <c r="J306" i="7" s="1"/>
  <c r="D306" i="7" s="1"/>
  <c r="F306" i="7" s="1"/>
  <c r="F319" i="13"/>
  <c r="E306" i="7" l="1"/>
  <c r="G306" i="7" s="1"/>
  <c r="J307" i="7" s="1"/>
  <c r="D307" i="7" s="1"/>
  <c r="F307" i="7" s="1"/>
  <c r="E319" i="13"/>
  <c r="G319" i="13" s="1"/>
  <c r="I319" i="13" s="1"/>
  <c r="F320" i="13" l="1"/>
  <c r="E307" i="7"/>
  <c r="G307" i="7" s="1"/>
  <c r="J308" i="7" l="1"/>
  <c r="D308" i="7" s="1"/>
  <c r="F308" i="7" s="1"/>
  <c r="E320" i="13"/>
  <c r="G320" i="13" s="1"/>
  <c r="I320" i="13" s="1"/>
  <c r="F321" i="13" l="1"/>
  <c r="E308" i="7"/>
  <c r="G308" i="7" s="1"/>
  <c r="J309" i="7" l="1"/>
  <c r="E321" i="13"/>
  <c r="G321" i="13" s="1"/>
  <c r="I321" i="13" s="1"/>
  <c r="F322" i="13" l="1"/>
  <c r="D309" i="7"/>
  <c r="F309" i="7" l="1"/>
  <c r="E322" i="13"/>
  <c r="G322" i="13" s="1"/>
  <c r="I322" i="13" s="1"/>
  <c r="E309" i="7" l="1"/>
  <c r="G309" i="7" s="1"/>
  <c r="J310" i="7" s="1"/>
  <c r="D310" i="7" s="1"/>
  <c r="F323" i="13"/>
  <c r="F310" i="7" l="1"/>
  <c r="E323" i="13"/>
  <c r="G323" i="13" s="1"/>
  <c r="I323" i="13" s="1"/>
  <c r="E310" i="7" l="1"/>
  <c r="G310" i="7" s="1"/>
  <c r="J311" i="7" s="1"/>
  <c r="D311" i="7" s="1"/>
  <c r="F324" i="13"/>
  <c r="F311" i="7" l="1"/>
  <c r="E324" i="13"/>
  <c r="G324" i="13" s="1"/>
  <c r="I324" i="13" s="1"/>
  <c r="E311" i="7" l="1"/>
  <c r="G311" i="7" s="1"/>
  <c r="J312" i="7" s="1"/>
  <c r="D312" i="7" s="1"/>
  <c r="F312" i="7" s="1"/>
  <c r="F325" i="13"/>
  <c r="E312" i="7" l="1"/>
  <c r="G312" i="7" s="1"/>
  <c r="J313" i="7" s="1"/>
  <c r="E325" i="13"/>
  <c r="G325" i="13" s="1"/>
  <c r="I325" i="13" s="1"/>
  <c r="F326" i="13" l="1"/>
  <c r="D313" i="7"/>
  <c r="F313" i="7" l="1"/>
  <c r="E326" i="13"/>
  <c r="G326" i="13" s="1"/>
  <c r="I326" i="13" s="1"/>
  <c r="E313" i="7" l="1"/>
  <c r="G313" i="7" s="1"/>
  <c r="J314" i="7" s="1"/>
  <c r="D314" i="7" s="1"/>
  <c r="F314" i="7" s="1"/>
  <c r="F327" i="13"/>
  <c r="E314" i="7" l="1"/>
  <c r="G314" i="7" s="1"/>
  <c r="J315" i="7" s="1"/>
  <c r="D315" i="7" s="1"/>
  <c r="F315" i="7" s="1"/>
  <c r="E327" i="13"/>
  <c r="G327" i="13" s="1"/>
  <c r="I327" i="13" s="1"/>
  <c r="F328" i="13" l="1"/>
  <c r="E315" i="7"/>
  <c r="G315" i="7" s="1"/>
  <c r="J316" i="7" l="1"/>
  <c r="D316" i="7" s="1"/>
  <c r="F316" i="7" s="1"/>
  <c r="E328" i="13"/>
  <c r="G328" i="13" s="1"/>
  <c r="I328" i="13" s="1"/>
  <c r="F329" i="13" l="1"/>
  <c r="E316" i="7"/>
  <c r="G316" i="7" s="1"/>
  <c r="J317" i="7" l="1"/>
  <c r="E329" i="13"/>
  <c r="G329" i="13" s="1"/>
  <c r="I329" i="13" s="1"/>
  <c r="F330" i="13" l="1"/>
  <c r="D317" i="7"/>
  <c r="F317" i="7" l="1"/>
  <c r="E330" i="13"/>
  <c r="G330" i="13" s="1"/>
  <c r="I330" i="13" s="1"/>
  <c r="E317" i="7" l="1"/>
  <c r="G317" i="7" s="1"/>
  <c r="J318" i="7" s="1"/>
  <c r="D318" i="7" s="1"/>
  <c r="F318" i="7" s="1"/>
  <c r="F331" i="13"/>
  <c r="E318" i="7" l="1"/>
  <c r="G318" i="7" s="1"/>
  <c r="J319" i="7" s="1"/>
  <c r="E331" i="13"/>
  <c r="G331" i="13" s="1"/>
  <c r="I331" i="13" s="1"/>
  <c r="F332" i="13" l="1"/>
  <c r="D319" i="7"/>
  <c r="F319" i="7" l="1"/>
  <c r="E332" i="13"/>
  <c r="G332" i="13" s="1"/>
  <c r="I332" i="13" s="1"/>
  <c r="E319" i="7" l="1"/>
  <c r="G319" i="7" s="1"/>
  <c r="J320" i="7" s="1"/>
  <c r="D320" i="7" s="1"/>
  <c r="F320" i="7" s="1"/>
  <c r="F333" i="13"/>
  <c r="E320" i="7" l="1"/>
  <c r="G320" i="7" s="1"/>
  <c r="J321" i="7" s="1"/>
  <c r="D321" i="7" s="1"/>
  <c r="F321" i="7" s="1"/>
  <c r="E333" i="13"/>
  <c r="G333" i="13" s="1"/>
  <c r="I333" i="13" s="1"/>
  <c r="F334" i="13" l="1"/>
  <c r="E321" i="7"/>
  <c r="G321" i="7" s="1"/>
  <c r="J322" i="7" l="1"/>
  <c r="E334" i="13"/>
  <c r="G334" i="13" s="1"/>
  <c r="I334" i="13" s="1"/>
  <c r="F335" i="13" l="1"/>
  <c r="D322" i="7"/>
  <c r="F322" i="7" l="1"/>
  <c r="E335" i="13"/>
  <c r="G335" i="13" s="1"/>
  <c r="I335" i="13" s="1"/>
  <c r="E322" i="7" l="1"/>
  <c r="G322" i="7" s="1"/>
  <c r="J323" i="7" s="1"/>
  <c r="D323" i="7" s="1"/>
  <c r="F323" i="7" s="1"/>
  <c r="F336" i="13"/>
  <c r="E323" i="7" l="1"/>
  <c r="G323" i="7" s="1"/>
  <c r="J324" i="7" s="1"/>
  <c r="D324" i="7" s="1"/>
  <c r="F324" i="7" s="1"/>
  <c r="E336" i="13"/>
  <c r="G336" i="13" s="1"/>
  <c r="I336" i="13" s="1"/>
  <c r="F337" i="13" l="1"/>
  <c r="E324" i="7"/>
  <c r="G324" i="7" s="1"/>
  <c r="J325" i="7" l="1"/>
  <c r="E337" i="13"/>
  <c r="G337" i="13" s="1"/>
  <c r="I337" i="13" s="1"/>
  <c r="F338" i="13" l="1"/>
  <c r="D325" i="7"/>
  <c r="F325" i="7" l="1"/>
  <c r="E338" i="13"/>
  <c r="G338" i="13" s="1"/>
  <c r="I338" i="13" s="1"/>
  <c r="E325" i="7" l="1"/>
  <c r="G325" i="7" s="1"/>
  <c r="J326" i="7" s="1"/>
  <c r="D326" i="7" s="1"/>
  <c r="F326" i="7" s="1"/>
  <c r="F339" i="13"/>
  <c r="E326" i="7" l="1"/>
  <c r="G326" i="7" s="1"/>
  <c r="J327" i="7" s="1"/>
  <c r="D327" i="7" s="1"/>
  <c r="F327" i="7" s="1"/>
  <c r="E339" i="13"/>
  <c r="G339" i="13" s="1"/>
  <c r="I339" i="13" s="1"/>
  <c r="F340" i="13" l="1"/>
  <c r="E327" i="7"/>
  <c r="G327" i="7" s="1"/>
  <c r="J328" i="7" l="1"/>
  <c r="D328" i="7" s="1"/>
  <c r="F328" i="7" s="1"/>
  <c r="E340" i="13"/>
  <c r="G340" i="13" s="1"/>
  <c r="I340" i="13" s="1"/>
  <c r="F341" i="13" l="1"/>
  <c r="E328" i="7"/>
  <c r="G328" i="7" s="1"/>
  <c r="J329" i="7" l="1"/>
  <c r="E341" i="13"/>
  <c r="G341" i="13" s="1"/>
  <c r="I341" i="13" s="1"/>
  <c r="F342" i="13" l="1"/>
  <c r="D329" i="7"/>
  <c r="F329" i="7" l="1"/>
  <c r="E342" i="13"/>
  <c r="G342" i="13" s="1"/>
  <c r="I342" i="13" s="1"/>
  <c r="E329" i="7" l="1"/>
  <c r="G329" i="7" s="1"/>
  <c r="J330" i="7" s="1"/>
  <c r="D330" i="7" s="1"/>
  <c r="F343" i="13"/>
  <c r="F330" i="7" l="1"/>
  <c r="E343" i="13"/>
  <c r="G343" i="13" s="1"/>
  <c r="I343" i="13" s="1"/>
  <c r="E330" i="7" l="1"/>
  <c r="G330" i="7" s="1"/>
  <c r="J331" i="7" s="1"/>
  <c r="D331" i="7" s="1"/>
  <c r="F331" i="7" s="1"/>
  <c r="F344" i="13"/>
  <c r="E331" i="7" l="1"/>
  <c r="G331" i="7" s="1"/>
  <c r="J332" i="7" s="1"/>
  <c r="D332" i="7" s="1"/>
  <c r="F332" i="7" s="1"/>
  <c r="E344" i="13"/>
  <c r="G344" i="13" s="1"/>
  <c r="I344" i="13" s="1"/>
  <c r="F345" i="13" l="1"/>
  <c r="E332" i="7"/>
  <c r="G332" i="7" s="1"/>
  <c r="J333" i="7" l="1"/>
  <c r="E345" i="13"/>
  <c r="G345" i="13" s="1"/>
  <c r="I345" i="13" s="1"/>
  <c r="F346" i="13" l="1"/>
  <c r="D333" i="7"/>
  <c r="F333" i="7" l="1"/>
  <c r="E346" i="13"/>
  <c r="G346" i="13" s="1"/>
  <c r="I346" i="13" s="1"/>
  <c r="E333" i="7" l="1"/>
  <c r="G333" i="7" s="1"/>
  <c r="J334" i="7" s="1"/>
  <c r="D334" i="7" s="1"/>
  <c r="F334" i="7" s="1"/>
  <c r="F347" i="13"/>
  <c r="E334" i="7" l="1"/>
  <c r="G334" i="7" s="1"/>
  <c r="J335" i="7" s="1"/>
  <c r="E347" i="13"/>
  <c r="G347" i="13" s="1"/>
  <c r="I347" i="13" s="1"/>
  <c r="F348" i="13" l="1"/>
  <c r="D335" i="7"/>
  <c r="F335" i="7" l="1"/>
  <c r="E348" i="13"/>
  <c r="G348" i="13" s="1"/>
  <c r="I348" i="13" s="1"/>
  <c r="E335" i="7" l="1"/>
  <c r="G335" i="7" s="1"/>
  <c r="J336" i="7" s="1"/>
  <c r="D336" i="7" s="1"/>
  <c r="F336" i="7" s="1"/>
  <c r="F349" i="13"/>
  <c r="E336" i="7" l="1"/>
  <c r="G336" i="7" s="1"/>
  <c r="J337" i="7" s="1"/>
  <c r="E349" i="13"/>
  <c r="G349" i="13" s="1"/>
  <c r="I349" i="13" s="1"/>
  <c r="F350" i="13" l="1"/>
  <c r="D337" i="7"/>
  <c r="F337" i="7" l="1"/>
  <c r="E350" i="13"/>
  <c r="G350" i="13" s="1"/>
  <c r="I350" i="13" s="1"/>
  <c r="E337" i="7" l="1"/>
  <c r="G337" i="7" s="1"/>
  <c r="J338" i="7" s="1"/>
  <c r="D338" i="7" s="1"/>
  <c r="F338" i="7" s="1"/>
  <c r="F351" i="13"/>
  <c r="E338" i="7" l="1"/>
  <c r="G338" i="7" s="1"/>
  <c r="J339" i="7" s="1"/>
  <c r="D339" i="7" s="1"/>
  <c r="F339" i="7" s="1"/>
  <c r="E351" i="13"/>
  <c r="G351" i="13" s="1"/>
  <c r="I351" i="13" s="1"/>
  <c r="F352" i="13" l="1"/>
  <c r="E339" i="7"/>
  <c r="G339" i="7" s="1"/>
  <c r="J340" i="7" l="1"/>
  <c r="E352" i="13"/>
  <c r="G352" i="13" s="1"/>
  <c r="I352" i="13" s="1"/>
  <c r="F353" i="13" l="1"/>
  <c r="D340" i="7"/>
  <c r="F340" i="7" l="1"/>
  <c r="E353" i="13"/>
  <c r="G353" i="13" s="1"/>
  <c r="I353" i="13" s="1"/>
  <c r="E340" i="7" l="1"/>
  <c r="G340" i="7" s="1"/>
  <c r="J341" i="7" s="1"/>
  <c r="D341" i="7" s="1"/>
  <c r="F354" i="13"/>
  <c r="F341" i="7" l="1"/>
  <c r="E354" i="13"/>
  <c r="G354" i="13" s="1"/>
  <c r="I354" i="13" s="1"/>
  <c r="E341" i="7" l="1"/>
  <c r="G341" i="7" s="1"/>
  <c r="J342" i="7" s="1"/>
  <c r="D342" i="7" s="1"/>
  <c r="F342" i="7" s="1"/>
  <c r="F355" i="13"/>
  <c r="E342" i="7" l="1"/>
  <c r="G342" i="7" s="1"/>
  <c r="J343" i="7" s="1"/>
  <c r="E355" i="13"/>
  <c r="G355" i="13" s="1"/>
  <c r="I355" i="13" s="1"/>
  <c r="F356" i="13" l="1"/>
  <c r="D343" i="7"/>
  <c r="F343" i="7" l="1"/>
  <c r="E356" i="13"/>
  <c r="G356" i="13" s="1"/>
  <c r="I356" i="13" s="1"/>
  <c r="E343" i="7" l="1"/>
  <c r="G343" i="7" s="1"/>
  <c r="J344" i="7" s="1"/>
  <c r="D344" i="7" s="1"/>
  <c r="F344" i="7" s="1"/>
  <c r="F357" i="13"/>
  <c r="E344" i="7" l="1"/>
  <c r="G344" i="7" s="1"/>
  <c r="J345" i="7" s="1"/>
  <c r="D345" i="7" s="1"/>
  <c r="F345" i="7" s="1"/>
  <c r="E357" i="13"/>
  <c r="G357" i="13" s="1"/>
  <c r="I357" i="13" s="1"/>
  <c r="F358" i="13" l="1"/>
  <c r="E345" i="7"/>
  <c r="G345" i="7" s="1"/>
  <c r="J346" i="7" l="1"/>
  <c r="D346" i="7" s="1"/>
  <c r="F346" i="7" s="1"/>
  <c r="E358" i="13"/>
  <c r="G358" i="13" s="1"/>
  <c r="I358" i="13" s="1"/>
  <c r="F359" i="13" l="1"/>
  <c r="E346" i="7"/>
  <c r="G346" i="7" s="1"/>
  <c r="J347" i="7" l="1"/>
  <c r="E359" i="13"/>
  <c r="G359" i="13" s="1"/>
  <c r="I359" i="13" s="1"/>
  <c r="F360" i="13" l="1"/>
  <c r="E360" i="13" s="1"/>
  <c r="G360" i="13" s="1"/>
  <c r="I360" i="13" s="1"/>
  <c r="D347" i="7"/>
  <c r="F347" i="7" l="1"/>
  <c r="F361" i="13"/>
  <c r="E361" i="13" s="1"/>
  <c r="G361" i="13" s="1"/>
  <c r="I361" i="13" s="1"/>
  <c r="E347" i="7" l="1"/>
  <c r="G347" i="7" s="1"/>
  <c r="J348" i="7" s="1"/>
  <c r="D348" i="7" s="1"/>
  <c r="F348" i="7" s="1"/>
  <c r="F362" i="13"/>
  <c r="E362" i="13" s="1"/>
  <c r="G362" i="13" s="1"/>
  <c r="I362" i="13" s="1"/>
  <c r="E348" i="7" l="1"/>
  <c r="G348" i="7" s="1"/>
  <c r="J349" i="7" s="1"/>
  <c r="D349" i="7" s="1"/>
  <c r="F349" i="7" s="1"/>
  <c r="F363" i="13"/>
  <c r="E363" i="13" s="1"/>
  <c r="G363" i="13" s="1"/>
  <c r="I363" i="13" s="1"/>
  <c r="F364" i="13" l="1"/>
  <c r="E364" i="13" s="1"/>
  <c r="G364" i="13" s="1"/>
  <c r="I364" i="13" s="1"/>
  <c r="E349" i="7"/>
  <c r="G349" i="7" s="1"/>
  <c r="J350" i="7" l="1"/>
  <c r="D350" i="7" s="1"/>
  <c r="F350" i="7" s="1"/>
  <c r="F365" i="13"/>
  <c r="E365" i="13" s="1"/>
  <c r="G365" i="13" s="1"/>
  <c r="I365" i="13" s="1"/>
  <c r="F366" i="13" l="1"/>
  <c r="E366" i="13" s="1"/>
  <c r="G366" i="13" s="1"/>
  <c r="I366" i="13" s="1"/>
  <c r="E350" i="7"/>
  <c r="G350" i="7" s="1"/>
  <c r="J351" i="7" l="1"/>
  <c r="F367" i="13"/>
  <c r="E367" i="13" s="1"/>
  <c r="G367" i="13" s="1"/>
  <c r="I367" i="13" s="1"/>
  <c r="F368" i="13" l="1"/>
  <c r="D351" i="7"/>
  <c r="D370" i="13"/>
  <c r="F351" i="7" l="1"/>
  <c r="E368" i="13"/>
  <c r="G368" i="13" s="1"/>
  <c r="I368" i="13" s="1"/>
  <c r="E351" i="7" l="1"/>
  <c r="G351" i="7" s="1"/>
  <c r="J352" i="7" s="1"/>
  <c r="D352" i="7" s="1"/>
  <c r="F352" i="7" l="1"/>
  <c r="B18" i="17"/>
  <c r="B19" i="17" s="1"/>
  <c r="B49" i="17" s="1"/>
  <c r="B51" i="17" s="1"/>
  <c r="E352" i="7" l="1"/>
  <c r="G352" i="7" s="1"/>
  <c r="J353" i="7" s="1"/>
  <c r="D353" i="7" s="1"/>
  <c r="F353" i="7" s="1"/>
  <c r="D370" i="16"/>
  <c r="E353" i="7" l="1"/>
  <c r="G353" i="7" s="1"/>
  <c r="J354" i="7" s="1"/>
  <c r="D354" i="7" s="1"/>
  <c r="F354" i="7" l="1"/>
  <c r="E4" i="15"/>
  <c r="G4" i="15" s="1"/>
  <c r="E354" i="7" l="1"/>
  <c r="G354" i="7" s="1"/>
  <c r="J355" i="7" s="1"/>
  <c r="D355" i="7" s="1"/>
  <c r="I4" i="15"/>
  <c r="F355" i="7" l="1"/>
  <c r="F5" i="15"/>
  <c r="E5" i="15" s="1"/>
  <c r="G5" i="15" s="1"/>
  <c r="E355" i="7" l="1"/>
  <c r="G355" i="7" s="1"/>
  <c r="J356" i="7" s="1"/>
  <c r="D356" i="7" s="1"/>
  <c r="F356" i="7" s="1"/>
  <c r="I5" i="15"/>
  <c r="E356" i="7" l="1"/>
  <c r="G356" i="7" s="1"/>
  <c r="J357" i="7" s="1"/>
  <c r="D357" i="7" s="1"/>
  <c r="F6" i="15"/>
  <c r="E6" i="15" s="1"/>
  <c r="G6" i="15" s="1"/>
  <c r="F357" i="7" l="1"/>
  <c r="I6" i="15"/>
  <c r="E357" i="7" l="1"/>
  <c r="G357" i="7" s="1"/>
  <c r="J358" i="7" s="1"/>
  <c r="D358" i="7" s="1"/>
  <c r="F358" i="7" s="1"/>
  <c r="F7" i="15"/>
  <c r="E7" i="15" s="1"/>
  <c r="G7" i="15" s="1"/>
  <c r="E358" i="7" l="1"/>
  <c r="G358" i="7" s="1"/>
  <c r="J359" i="7" s="1"/>
  <c r="D359" i="7" s="1"/>
  <c r="F359" i="7" s="1"/>
  <c r="I7" i="15"/>
  <c r="E359" i="7" l="1"/>
  <c r="G359" i="7" s="1"/>
  <c r="J360" i="7" s="1"/>
  <c r="D360" i="7" s="1"/>
  <c r="F360" i="7" s="1"/>
  <c r="F8" i="15"/>
  <c r="E8" i="15" s="1"/>
  <c r="G8" i="15" s="1"/>
  <c r="I8" i="15" l="1"/>
  <c r="E360" i="7"/>
  <c r="G360" i="7" s="1"/>
  <c r="J361" i="7" l="1"/>
  <c r="D361" i="7" s="1"/>
  <c r="F361" i="7" s="1"/>
  <c r="F9" i="15"/>
  <c r="E9" i="15" s="1"/>
  <c r="G9" i="15" s="1"/>
  <c r="I9" i="15" l="1"/>
  <c r="E361" i="7"/>
  <c r="G361" i="7" s="1"/>
  <c r="J362" i="7" l="1"/>
  <c r="D362" i="7" s="1"/>
  <c r="F362" i="7" s="1"/>
  <c r="F10" i="15"/>
  <c r="E10" i="15" l="1"/>
  <c r="G10" i="15" s="1"/>
  <c r="E362" i="7"/>
  <c r="G362" i="7" s="1"/>
  <c r="J363" i="7" l="1"/>
  <c r="I10" i="15"/>
  <c r="F11" i="15" l="1"/>
  <c r="E11" i="15" s="1"/>
  <c r="G11" i="15" s="1"/>
  <c r="D363" i="7"/>
  <c r="F363" i="7" l="1"/>
  <c r="I11" i="15"/>
  <c r="E363" i="7" l="1"/>
  <c r="G363" i="7" s="1"/>
  <c r="J364" i="7" s="1"/>
  <c r="D364" i="7" s="1"/>
  <c r="F12" i="15"/>
  <c r="F364" i="7" l="1"/>
  <c r="E12" i="15"/>
  <c r="G12" i="15" s="1"/>
  <c r="E364" i="7" l="1"/>
  <c r="G364" i="7" s="1"/>
  <c r="J365" i="7" s="1"/>
  <c r="D365" i="7" s="1"/>
  <c r="F365" i="7" s="1"/>
  <c r="I12" i="15"/>
  <c r="E365" i="7" l="1"/>
  <c r="G365" i="7" s="1"/>
  <c r="J366" i="7" s="1"/>
  <c r="D366" i="7" s="1"/>
  <c r="F366" i="7" s="1"/>
  <c r="F13" i="15"/>
  <c r="E13" i="15" s="1"/>
  <c r="G13" i="15" s="1"/>
  <c r="I13" i="15" l="1"/>
  <c r="E366" i="7"/>
  <c r="G366" i="7" s="1"/>
  <c r="J367" i="7" l="1"/>
  <c r="D367" i="7" s="1"/>
  <c r="F367" i="7" s="1"/>
  <c r="F14" i="15"/>
  <c r="E14" i="15" s="1"/>
  <c r="G14" i="15" s="1"/>
  <c r="I14" i="15" l="1"/>
  <c r="F15" i="15" l="1"/>
  <c r="E15" i="15" s="1"/>
  <c r="G15" i="15" s="1"/>
  <c r="E367" i="7"/>
  <c r="G367" i="7" s="1"/>
  <c r="J368" i="7" l="1"/>
  <c r="D368" i="7" s="1"/>
  <c r="I15" i="15"/>
  <c r="D370" i="7"/>
  <c r="B36" i="5" s="1"/>
  <c r="F368" i="7" l="1"/>
  <c r="F16" i="15"/>
  <c r="E16" i="15" s="1"/>
  <c r="G16" i="15" s="1"/>
  <c r="E368" i="7" l="1"/>
  <c r="G368" i="7" s="1"/>
  <c r="I16" i="15"/>
  <c r="F17" i="15" l="1"/>
  <c r="E17" i="15" s="1"/>
  <c r="G17" i="15" s="1"/>
  <c r="I17" i="15" l="1"/>
  <c r="F18" i="15" l="1"/>
  <c r="E18" i="15" s="1"/>
  <c r="G18" i="15" s="1"/>
  <c r="I18" i="15" l="1"/>
  <c r="F19" i="15" l="1"/>
  <c r="E19" i="15" s="1"/>
  <c r="G19" i="15" s="1"/>
  <c r="I19" i="15" l="1"/>
  <c r="F20" i="15" l="1"/>
  <c r="E20" i="15" s="1"/>
  <c r="G20" i="15" l="1"/>
  <c r="I20" i="15" l="1"/>
  <c r="F21" i="15" l="1"/>
  <c r="E21" i="15" s="1"/>
  <c r="G21" i="15" s="1"/>
  <c r="I21" i="15" l="1"/>
  <c r="F22" i="15" l="1"/>
  <c r="E22" i="15" s="1"/>
  <c r="G22" i="15" s="1"/>
  <c r="I22" i="15" l="1"/>
  <c r="F23" i="15" l="1"/>
  <c r="E23" i="15" s="1"/>
  <c r="G23" i="15" s="1"/>
  <c r="I23" i="15" l="1"/>
  <c r="F24" i="15" l="1"/>
  <c r="E24" i="15" s="1"/>
  <c r="G24" i="15" s="1"/>
  <c r="I24" i="15" l="1"/>
  <c r="F25" i="15" l="1"/>
  <c r="E25" i="15" s="1"/>
  <c r="G25" i="15" s="1"/>
  <c r="I25" i="15" l="1"/>
  <c r="F26" i="15" l="1"/>
  <c r="E26" i="15" s="1"/>
  <c r="G26" i="15" s="1"/>
  <c r="I26" i="15" l="1"/>
  <c r="F27" i="15" l="1"/>
  <c r="E27" i="15" s="1"/>
  <c r="G27" i="15" s="1"/>
  <c r="I27" i="15" l="1"/>
  <c r="F28" i="15" l="1"/>
  <c r="E28" i="15" s="1"/>
  <c r="G28" i="15" s="1"/>
  <c r="I28" i="15" l="1"/>
  <c r="F29" i="15" l="1"/>
  <c r="E29" i="15" s="1"/>
  <c r="G29" i="15" s="1"/>
  <c r="I29" i="15" l="1"/>
  <c r="F30" i="15" l="1"/>
  <c r="E30" i="15" s="1"/>
  <c r="G30" i="15" s="1"/>
  <c r="I30" i="15" l="1"/>
  <c r="F31" i="15" l="1"/>
  <c r="E31" i="15" s="1"/>
  <c r="G31" i="15" s="1"/>
  <c r="I31" i="15" l="1"/>
  <c r="F32" i="15" l="1"/>
  <c r="E32" i="15" s="1"/>
  <c r="G32" i="15" s="1"/>
  <c r="I32" i="15" l="1"/>
  <c r="F33" i="15" l="1"/>
  <c r="E33" i="15" s="1"/>
  <c r="G33" i="15" s="1"/>
  <c r="I33" i="15" l="1"/>
  <c r="F34" i="15" l="1"/>
  <c r="E34" i="15" s="1"/>
  <c r="G34" i="15" s="1"/>
  <c r="I34" i="15" l="1"/>
  <c r="F35" i="15" l="1"/>
  <c r="E35" i="15" s="1"/>
  <c r="G35" i="15" s="1"/>
  <c r="I35" i="15" l="1"/>
  <c r="F36" i="15" l="1"/>
  <c r="E36" i="15" s="1"/>
  <c r="G36" i="15" s="1"/>
  <c r="I36" i="15" l="1"/>
  <c r="F37" i="15" l="1"/>
  <c r="E37" i="15" s="1"/>
  <c r="G37" i="15" s="1"/>
  <c r="I37" i="15" l="1"/>
  <c r="F38" i="15" l="1"/>
  <c r="E38" i="15" s="1"/>
  <c r="G38" i="15" s="1"/>
  <c r="I38" i="15" l="1"/>
  <c r="F39" i="15" l="1"/>
  <c r="E39" i="15" s="1"/>
  <c r="G39" i="15" s="1"/>
  <c r="I39" i="15" l="1"/>
  <c r="F40" i="15" l="1"/>
  <c r="E40" i="15" s="1"/>
  <c r="G40" i="15" s="1"/>
  <c r="I40" i="15" l="1"/>
  <c r="F41" i="15" l="1"/>
  <c r="E41" i="15" s="1"/>
  <c r="G41" i="15" s="1"/>
  <c r="I41" i="15" l="1"/>
  <c r="F42" i="15" l="1"/>
  <c r="E42" i="15" s="1"/>
  <c r="G42" i="15" s="1"/>
  <c r="I42" i="15" l="1"/>
  <c r="F43" i="15" l="1"/>
  <c r="E43" i="15" s="1"/>
  <c r="G43" i="15" s="1"/>
  <c r="I43" i="15" l="1"/>
  <c r="F44" i="15" l="1"/>
  <c r="E44" i="15" s="1"/>
  <c r="G44" i="15" s="1"/>
  <c r="I44" i="15" l="1"/>
  <c r="F45" i="15" l="1"/>
  <c r="E45" i="15" s="1"/>
  <c r="G45" i="15" s="1"/>
  <c r="I45" i="15" l="1"/>
  <c r="F46" i="15" l="1"/>
  <c r="E46" i="15" s="1"/>
  <c r="G46" i="15" s="1"/>
  <c r="I46" i="15" l="1"/>
  <c r="F47" i="15" l="1"/>
  <c r="E47" i="15" l="1"/>
  <c r="G47" i="15" s="1"/>
  <c r="I47" i="15" l="1"/>
  <c r="F48" i="15" l="1"/>
  <c r="E48" i="15" s="1"/>
  <c r="G48" i="15" s="1"/>
  <c r="I48" i="15" l="1"/>
  <c r="F49" i="15" l="1"/>
  <c r="E49" i="15" s="1"/>
  <c r="G49" i="15" s="1"/>
  <c r="I49" i="15" l="1"/>
  <c r="F50" i="15" l="1"/>
  <c r="E50" i="15" s="1"/>
  <c r="G50" i="15" s="1"/>
  <c r="I50" i="15" l="1"/>
  <c r="F51" i="15" l="1"/>
  <c r="E51" i="15" s="1"/>
  <c r="G51" i="15" s="1"/>
  <c r="I51" i="15" l="1"/>
  <c r="F52" i="15" l="1"/>
  <c r="E52" i="15" s="1"/>
  <c r="G52" i="15" s="1"/>
  <c r="I52" i="15" l="1"/>
  <c r="F53" i="15" l="1"/>
  <c r="E53" i="15" l="1"/>
  <c r="G53" i="15" s="1"/>
  <c r="I53" i="15" l="1"/>
  <c r="F54" i="15" l="1"/>
  <c r="E54" i="15" s="1"/>
  <c r="G54" i="15" s="1"/>
  <c r="I54" i="15" l="1"/>
  <c r="F55" i="15" l="1"/>
  <c r="E55" i="15" l="1"/>
  <c r="G55" i="15" s="1"/>
  <c r="I55" i="15" l="1"/>
  <c r="F56" i="15" l="1"/>
  <c r="E56" i="15" s="1"/>
  <c r="G56" i="15" s="1"/>
  <c r="I56" i="15" l="1"/>
  <c r="F57" i="15" l="1"/>
  <c r="E57" i="15" s="1"/>
  <c r="G57" i="15" s="1"/>
  <c r="I57" i="15" l="1"/>
  <c r="F58" i="15" l="1"/>
  <c r="E58" i="15" s="1"/>
  <c r="G58" i="15" s="1"/>
  <c r="I58" i="15" l="1"/>
  <c r="F59" i="15" l="1"/>
  <c r="E59" i="15" l="1"/>
  <c r="G59" i="15" s="1"/>
  <c r="I59" i="15" l="1"/>
  <c r="F60" i="15" l="1"/>
  <c r="E60" i="15" s="1"/>
  <c r="G60" i="15" s="1"/>
  <c r="I60" i="15" l="1"/>
  <c r="F61" i="15" l="1"/>
  <c r="E61" i="15" s="1"/>
  <c r="G61" i="15" s="1"/>
  <c r="I61" i="15" s="1"/>
  <c r="F62" i="15" l="1"/>
  <c r="E62" i="15" s="1"/>
  <c r="G62" i="15" s="1"/>
  <c r="I62" i="15" l="1"/>
  <c r="F63" i="15" l="1"/>
  <c r="E63" i="15" s="1"/>
  <c r="G63" i="15" s="1"/>
  <c r="I63" i="15" l="1"/>
  <c r="F64" i="15" l="1"/>
  <c r="E64" i="15" s="1"/>
  <c r="G64" i="15" s="1"/>
  <c r="I64" i="15" l="1"/>
  <c r="F65" i="15" l="1"/>
  <c r="E65" i="15" s="1"/>
  <c r="G65" i="15" s="1"/>
  <c r="I65" i="15" l="1"/>
  <c r="F66" i="15" l="1"/>
  <c r="E66" i="15" s="1"/>
  <c r="G66" i="15" s="1"/>
  <c r="I66" i="15" l="1"/>
  <c r="F67" i="15" l="1"/>
  <c r="E67" i="15" s="1"/>
  <c r="G67" i="15" s="1"/>
  <c r="I67" i="15" l="1"/>
  <c r="F68" i="15" l="1"/>
  <c r="E68" i="15" s="1"/>
  <c r="G68" i="15" s="1"/>
  <c r="I68" i="15" l="1"/>
  <c r="F69" i="15" l="1"/>
  <c r="E69" i="15" s="1"/>
  <c r="G69" i="15" s="1"/>
  <c r="I69" i="15" l="1"/>
  <c r="F70" i="15" l="1"/>
  <c r="E70" i="15" s="1"/>
  <c r="G70" i="15" s="1"/>
  <c r="I70" i="15" l="1"/>
  <c r="F71" i="15" l="1"/>
  <c r="E71" i="15" s="1"/>
  <c r="G71" i="15" s="1"/>
  <c r="I71" i="15" s="1"/>
  <c r="F72" i="15" l="1"/>
  <c r="E72" i="15" s="1"/>
  <c r="G72" i="15" s="1"/>
  <c r="I72" i="15" l="1"/>
  <c r="F73" i="15" l="1"/>
  <c r="E73" i="15" s="1"/>
  <c r="G73" i="15" s="1"/>
  <c r="I73" i="15" l="1"/>
  <c r="F74" i="15" l="1"/>
  <c r="E74" i="15" s="1"/>
  <c r="G74" i="15" s="1"/>
  <c r="I74" i="15" l="1"/>
  <c r="F75" i="15" l="1"/>
  <c r="E75" i="15" s="1"/>
  <c r="G75" i="15" s="1"/>
  <c r="I75" i="15" l="1"/>
  <c r="F76" i="15" l="1"/>
  <c r="E76" i="15" s="1"/>
  <c r="G76" i="15" s="1"/>
  <c r="I76" i="15" l="1"/>
  <c r="F77" i="15" l="1"/>
  <c r="E77" i="15" s="1"/>
  <c r="G77" i="15" s="1"/>
  <c r="I77" i="15" l="1"/>
  <c r="F78" i="15" l="1"/>
  <c r="E78" i="15" l="1"/>
  <c r="G78" i="15" s="1"/>
  <c r="I78" i="15" l="1"/>
  <c r="F79" i="15" l="1"/>
  <c r="E79" i="15" s="1"/>
  <c r="G79" i="15" s="1"/>
  <c r="I79" i="15" l="1"/>
  <c r="F80" i="15" l="1"/>
  <c r="E80" i="15" l="1"/>
  <c r="G80" i="15" s="1"/>
  <c r="I80" i="15" l="1"/>
  <c r="F81" i="15" l="1"/>
  <c r="E81" i="15" s="1"/>
  <c r="G81" i="15" s="1"/>
  <c r="I81" i="15" l="1"/>
  <c r="F82" i="15" l="1"/>
  <c r="E82" i="15" s="1"/>
  <c r="G82" i="15" s="1"/>
  <c r="I82" i="15" l="1"/>
  <c r="F83" i="15" l="1"/>
  <c r="E83" i="15" s="1"/>
  <c r="G83" i="15" s="1"/>
  <c r="I83" i="15" l="1"/>
  <c r="F84" i="15" l="1"/>
  <c r="E84" i="15" s="1"/>
  <c r="G84" i="15" s="1"/>
  <c r="I84" i="15" l="1"/>
  <c r="F85" i="15" l="1"/>
  <c r="E85" i="15" s="1"/>
  <c r="G85" i="15" s="1"/>
  <c r="I85" i="15" l="1"/>
  <c r="F86" i="15" l="1"/>
  <c r="E86" i="15" s="1"/>
  <c r="G86" i="15" s="1"/>
  <c r="I86" i="15" l="1"/>
  <c r="F87" i="15" l="1"/>
  <c r="E87" i="15" s="1"/>
  <c r="G87" i="15" s="1"/>
  <c r="I87" i="15" l="1"/>
  <c r="F88" i="15" l="1"/>
  <c r="E88" i="15" l="1"/>
  <c r="G88" i="15" s="1"/>
  <c r="I88" i="15" l="1"/>
  <c r="F89" i="15" l="1"/>
  <c r="E89" i="15" l="1"/>
  <c r="G89" i="15" s="1"/>
  <c r="I89" i="15" l="1"/>
  <c r="F90" i="15" l="1"/>
  <c r="E90" i="15" s="1"/>
  <c r="G90" i="15" s="1"/>
  <c r="I90" i="15" l="1"/>
  <c r="F91" i="15" l="1"/>
  <c r="E91" i="15" s="1"/>
  <c r="G91" i="15" s="1"/>
  <c r="I91" i="15" l="1"/>
  <c r="F92" i="15" l="1"/>
  <c r="E92" i="15" s="1"/>
  <c r="G92" i="15" s="1"/>
  <c r="I92" i="15" l="1"/>
  <c r="F93" i="15" l="1"/>
  <c r="E93" i="15" s="1"/>
  <c r="G93" i="15" s="1"/>
  <c r="I93" i="15" l="1"/>
  <c r="F94" i="15" l="1"/>
  <c r="E94" i="15" s="1"/>
  <c r="G94" i="15" s="1"/>
  <c r="I94" i="15" l="1"/>
  <c r="F95" i="15" l="1"/>
  <c r="E95" i="15" s="1"/>
  <c r="G95" i="15" s="1"/>
  <c r="I95" i="15" l="1"/>
  <c r="F96" i="15" l="1"/>
  <c r="E96" i="15" s="1"/>
  <c r="G96" i="15" s="1"/>
  <c r="I96" i="15" l="1"/>
  <c r="F97" i="15" l="1"/>
  <c r="E97" i="15" s="1"/>
  <c r="G97" i="15" s="1"/>
  <c r="I97" i="15" l="1"/>
  <c r="F98" i="15" l="1"/>
  <c r="E98" i="15" s="1"/>
  <c r="G98" i="15" s="1"/>
  <c r="I98" i="15" l="1"/>
  <c r="F99" i="15" l="1"/>
  <c r="E99" i="15" s="1"/>
  <c r="G99" i="15" s="1"/>
  <c r="I99" i="15" l="1"/>
  <c r="F100" i="15" l="1"/>
  <c r="E100" i="15" s="1"/>
  <c r="G100" i="15" s="1"/>
  <c r="I100" i="15" l="1"/>
  <c r="F101" i="15" l="1"/>
  <c r="E101" i="15" s="1"/>
  <c r="G101" i="15" s="1"/>
  <c r="I101" i="15" l="1"/>
  <c r="F102" i="15" l="1"/>
  <c r="E102" i="15" s="1"/>
  <c r="G102" i="15" s="1"/>
  <c r="I102" i="15" l="1"/>
  <c r="F103" i="15" l="1"/>
  <c r="E103" i="15" s="1"/>
  <c r="G103" i="15" s="1"/>
  <c r="I103" i="15" l="1"/>
  <c r="F104" i="15" l="1"/>
  <c r="E104" i="15" s="1"/>
  <c r="G104" i="15" s="1"/>
  <c r="I104" i="15" l="1"/>
  <c r="F105" i="15" l="1"/>
  <c r="E105" i="15" s="1"/>
  <c r="G105" i="15" s="1"/>
  <c r="I105" i="15" l="1"/>
  <c r="F106" i="15" l="1"/>
  <c r="E106" i="15" s="1"/>
  <c r="G106" i="15" s="1"/>
  <c r="I106" i="15" l="1"/>
  <c r="F107" i="15" l="1"/>
  <c r="E107" i="15" s="1"/>
  <c r="G107" i="15" s="1"/>
  <c r="I107" i="15" l="1"/>
  <c r="F108" i="15" l="1"/>
  <c r="E108" i="15" s="1"/>
  <c r="G108" i="15" s="1"/>
  <c r="I108" i="15" l="1"/>
  <c r="F109" i="15" l="1"/>
  <c r="E109" i="15" s="1"/>
  <c r="G109" i="15" s="1"/>
  <c r="I109" i="15" l="1"/>
  <c r="F110" i="15" l="1"/>
  <c r="E110" i="15" s="1"/>
  <c r="G110" i="15" s="1"/>
  <c r="I110" i="15" l="1"/>
  <c r="F111" i="15" l="1"/>
  <c r="E111" i="15" s="1"/>
  <c r="G111" i="15" s="1"/>
  <c r="I111" i="15" l="1"/>
  <c r="F112" i="15" l="1"/>
  <c r="E112" i="15" s="1"/>
  <c r="G112" i="15" s="1"/>
  <c r="I112" i="15" l="1"/>
  <c r="F113" i="15" l="1"/>
  <c r="E113" i="15" s="1"/>
  <c r="G113" i="15" s="1"/>
  <c r="I113" i="15" l="1"/>
  <c r="F114" i="15" l="1"/>
  <c r="E114" i="15" s="1"/>
  <c r="G114" i="15" s="1"/>
  <c r="I114" i="15" l="1"/>
  <c r="F115" i="15" l="1"/>
  <c r="E115" i="15" s="1"/>
  <c r="G115" i="15" s="1"/>
  <c r="I115" i="15" l="1"/>
  <c r="F116" i="15" l="1"/>
  <c r="E116" i="15" s="1"/>
  <c r="G116" i="15" s="1"/>
  <c r="I116" i="15" l="1"/>
  <c r="F117" i="15" l="1"/>
  <c r="E117" i="15" s="1"/>
  <c r="G117" i="15" s="1"/>
  <c r="I117" i="15" l="1"/>
  <c r="F118" i="15" l="1"/>
  <c r="E118" i="15" s="1"/>
  <c r="G118" i="15" s="1"/>
  <c r="I118" i="15" l="1"/>
  <c r="F119" i="15" l="1"/>
  <c r="E119" i="15" s="1"/>
  <c r="G119" i="15" s="1"/>
  <c r="I119" i="15" l="1"/>
  <c r="F120" i="15" l="1"/>
  <c r="E120" i="15" s="1"/>
  <c r="G120" i="15" s="1"/>
  <c r="I120" i="15" l="1"/>
  <c r="F121" i="15" l="1"/>
  <c r="E121" i="15" s="1"/>
  <c r="G121" i="15" s="1"/>
  <c r="I121" i="15" l="1"/>
  <c r="F122" i="15" l="1"/>
  <c r="E122" i="15" s="1"/>
  <c r="G122" i="15" s="1"/>
  <c r="I122" i="15" l="1"/>
  <c r="F123" i="15" l="1"/>
  <c r="E123" i="15" s="1"/>
  <c r="G123" i="15" s="1"/>
  <c r="I123" i="15" l="1"/>
  <c r="F124" i="15" l="1"/>
  <c r="E124" i="15" s="1"/>
  <c r="G124" i="15" s="1"/>
  <c r="I124" i="15" l="1"/>
  <c r="F125" i="15" l="1"/>
  <c r="E125" i="15" s="1"/>
  <c r="G125" i="15" s="1"/>
  <c r="I125" i="15" l="1"/>
  <c r="F126" i="15" l="1"/>
  <c r="E126" i="15" s="1"/>
  <c r="G126" i="15" s="1"/>
  <c r="I126" i="15" l="1"/>
  <c r="F127" i="15" l="1"/>
  <c r="E127" i="15" s="1"/>
  <c r="G127" i="15" s="1"/>
  <c r="I127" i="15" l="1"/>
  <c r="F128" i="15" l="1"/>
  <c r="E128" i="15" s="1"/>
  <c r="G128" i="15" s="1"/>
  <c r="I128" i="15" l="1"/>
  <c r="F129" i="15" l="1"/>
  <c r="E129" i="15" s="1"/>
  <c r="G129" i="15" s="1"/>
  <c r="I129" i="15" l="1"/>
  <c r="F130" i="15" l="1"/>
  <c r="E130" i="15" s="1"/>
  <c r="G130" i="15" s="1"/>
  <c r="I130" i="15" l="1"/>
  <c r="F131" i="15" l="1"/>
  <c r="E131" i="15" s="1"/>
  <c r="G131" i="15" s="1"/>
  <c r="I131" i="15" l="1"/>
  <c r="F132" i="15" l="1"/>
  <c r="E132" i="15" s="1"/>
  <c r="G132" i="15" s="1"/>
  <c r="I132" i="15" l="1"/>
  <c r="F133" i="15" l="1"/>
  <c r="E133" i="15" s="1"/>
  <c r="G133" i="15" s="1"/>
  <c r="I133" i="15" l="1"/>
  <c r="F134" i="15" l="1"/>
  <c r="E134" i="15" s="1"/>
  <c r="G134" i="15" s="1"/>
  <c r="I134" i="15" l="1"/>
  <c r="F135" i="15" l="1"/>
  <c r="E135" i="15" s="1"/>
  <c r="G135" i="15" s="1"/>
  <c r="I135" i="15" l="1"/>
  <c r="F136" i="15" l="1"/>
  <c r="E136" i="15" s="1"/>
  <c r="G136" i="15" s="1"/>
  <c r="I136" i="15" l="1"/>
  <c r="F137" i="15" l="1"/>
  <c r="E137" i="15" s="1"/>
  <c r="G137" i="15" s="1"/>
  <c r="I137" i="15" l="1"/>
  <c r="F138" i="15" l="1"/>
  <c r="E138" i="15" s="1"/>
  <c r="G138" i="15" s="1"/>
  <c r="I138" i="15" l="1"/>
  <c r="F139" i="15" l="1"/>
  <c r="E139" i="15" s="1"/>
  <c r="G139" i="15" s="1"/>
  <c r="I139" i="15" l="1"/>
  <c r="F140" i="15" l="1"/>
  <c r="E140" i="15" s="1"/>
  <c r="G140" i="15" s="1"/>
  <c r="I140" i="15" l="1"/>
  <c r="F141" i="15" l="1"/>
  <c r="E141" i="15" s="1"/>
  <c r="G141" i="15" s="1"/>
  <c r="I141" i="15" l="1"/>
  <c r="F142" i="15" l="1"/>
  <c r="E142" i="15" s="1"/>
  <c r="G142" i="15" s="1"/>
  <c r="I142" i="15" l="1"/>
  <c r="F143" i="15" l="1"/>
  <c r="E143" i="15" s="1"/>
  <c r="G143" i="15" s="1"/>
  <c r="I143" i="15" l="1"/>
  <c r="F144" i="15" l="1"/>
  <c r="E144" i="15" s="1"/>
  <c r="G144" i="15" s="1"/>
  <c r="I144" i="15" l="1"/>
  <c r="F145" i="15" l="1"/>
  <c r="E145" i="15" s="1"/>
  <c r="G145" i="15" s="1"/>
  <c r="I145" i="15" l="1"/>
  <c r="F146" i="15" l="1"/>
  <c r="E146" i="15" s="1"/>
  <c r="G146" i="15" s="1"/>
  <c r="I146" i="15" l="1"/>
  <c r="F147" i="15" l="1"/>
  <c r="E147" i="15" s="1"/>
  <c r="G147" i="15" s="1"/>
  <c r="I147" i="15" l="1"/>
  <c r="F148" i="15" l="1"/>
  <c r="E148" i="15" l="1"/>
  <c r="G148" i="15" s="1"/>
  <c r="I148" i="15" l="1"/>
  <c r="F149" i="15" l="1"/>
  <c r="E149" i="15" s="1"/>
  <c r="G149" i="15" s="1"/>
  <c r="I149" i="15" l="1"/>
  <c r="F150" i="15" l="1"/>
  <c r="E150" i="15" s="1"/>
  <c r="G150" i="15" s="1"/>
  <c r="I150" i="15" l="1"/>
  <c r="F151" i="15" l="1"/>
  <c r="E151" i="15" s="1"/>
  <c r="G151" i="15" s="1"/>
  <c r="I151" i="15" l="1"/>
  <c r="F152" i="15" l="1"/>
  <c r="E152" i="15" l="1"/>
  <c r="G152" i="15" s="1"/>
  <c r="I152" i="15" l="1"/>
  <c r="F153" i="15" l="1"/>
  <c r="E153" i="15" s="1"/>
  <c r="G153" i="15" s="1"/>
  <c r="I153" i="15" s="1"/>
  <c r="F154" i="15" l="1"/>
  <c r="E154" i="15" s="1"/>
  <c r="G154" i="15" s="1"/>
  <c r="I154" i="15" l="1"/>
  <c r="F155" i="15" l="1"/>
  <c r="E155" i="15" s="1"/>
  <c r="G155" i="15" s="1"/>
  <c r="I155" i="15" s="1"/>
  <c r="F156" i="15" l="1"/>
  <c r="E156" i="15" s="1"/>
  <c r="G156" i="15" s="1"/>
  <c r="I156" i="15" l="1"/>
  <c r="F157" i="15" l="1"/>
  <c r="E157" i="15" s="1"/>
  <c r="G157" i="15" s="1"/>
  <c r="I157" i="15" l="1"/>
  <c r="F158" i="15" l="1"/>
  <c r="E158" i="15" s="1"/>
  <c r="G158" i="15" s="1"/>
  <c r="I158" i="15" l="1"/>
  <c r="F159" i="15" l="1"/>
  <c r="E159" i="15" s="1"/>
  <c r="G159" i="15" s="1"/>
  <c r="I159" i="15" s="1"/>
  <c r="F160" i="15" l="1"/>
  <c r="E160" i="15" s="1"/>
  <c r="G160" i="15" s="1"/>
  <c r="I160" i="15" l="1"/>
  <c r="F161" i="15" l="1"/>
  <c r="E161" i="15" s="1"/>
  <c r="G161" i="15" s="1"/>
  <c r="I161" i="15" l="1"/>
  <c r="F162" i="15" l="1"/>
  <c r="E162" i="15" l="1"/>
  <c r="G162" i="15" s="1"/>
  <c r="I162" i="15" l="1"/>
  <c r="F163" i="15" l="1"/>
  <c r="E163" i="15" l="1"/>
  <c r="G163" i="15" s="1"/>
  <c r="I163" i="15" l="1"/>
  <c r="F164" i="15" l="1"/>
  <c r="E164" i="15" s="1"/>
  <c r="G164" i="15" s="1"/>
  <c r="I164" i="15" l="1"/>
  <c r="F165" i="15" l="1"/>
  <c r="E165" i="15" s="1"/>
  <c r="G165" i="15" s="1"/>
  <c r="I165" i="15" s="1"/>
  <c r="F166" i="15" l="1"/>
  <c r="E166" i="15" s="1"/>
  <c r="G166" i="15" s="1"/>
  <c r="I166" i="15" l="1"/>
  <c r="F167" i="15" l="1"/>
  <c r="E167" i="15" s="1"/>
  <c r="G167" i="15" s="1"/>
  <c r="I167" i="15" l="1"/>
  <c r="F168" i="15" l="1"/>
  <c r="E168" i="15" l="1"/>
  <c r="G168" i="15" s="1"/>
  <c r="I168" i="15" l="1"/>
  <c r="F169" i="15" l="1"/>
  <c r="E169" i="15" l="1"/>
  <c r="G169" i="15" s="1"/>
  <c r="I169" i="15" l="1"/>
  <c r="F170" i="15" l="1"/>
  <c r="E170" i="15" s="1"/>
  <c r="G170" i="15" s="1"/>
  <c r="I170" i="15" l="1"/>
  <c r="F171" i="15" l="1"/>
  <c r="E171" i="15" s="1"/>
  <c r="G171" i="15" s="1"/>
  <c r="I171" i="15" l="1"/>
  <c r="F172" i="15" l="1"/>
  <c r="E172" i="15" s="1"/>
  <c r="G172" i="15" s="1"/>
  <c r="I172" i="15" l="1"/>
  <c r="F173" i="15" l="1"/>
  <c r="E173" i="15" s="1"/>
  <c r="G173" i="15" s="1"/>
  <c r="I173" i="15" l="1"/>
  <c r="F174" i="15" l="1"/>
  <c r="E174" i="15" l="1"/>
  <c r="G174" i="15" s="1"/>
  <c r="I174" i="15" l="1"/>
  <c r="F175" i="15" l="1"/>
  <c r="E175" i="15" l="1"/>
  <c r="G175" i="15" s="1"/>
  <c r="I175" i="15" l="1"/>
  <c r="F176" i="15" l="1"/>
  <c r="E176" i="15" l="1"/>
  <c r="G176" i="15" s="1"/>
  <c r="I176" i="15" l="1"/>
  <c r="F177" i="15" l="1"/>
  <c r="E177" i="15" s="1"/>
  <c r="G177" i="15" s="1"/>
  <c r="I177" i="15" l="1"/>
  <c r="F178" i="15" l="1"/>
  <c r="E178" i="15" s="1"/>
  <c r="G178" i="15" s="1"/>
  <c r="I178" i="15" l="1"/>
  <c r="F179" i="15" l="1"/>
  <c r="E179" i="15" s="1"/>
  <c r="G179" i="15" s="1"/>
  <c r="I179" i="15" l="1"/>
  <c r="F180" i="15" l="1"/>
  <c r="E180" i="15" s="1"/>
  <c r="G180" i="15" s="1"/>
  <c r="I180" i="15" l="1"/>
  <c r="F181" i="15" l="1"/>
  <c r="E181" i="15" s="1"/>
  <c r="G181" i="15" s="1"/>
  <c r="I181" i="15" l="1"/>
  <c r="F182" i="15" l="1"/>
  <c r="E182" i="15" s="1"/>
  <c r="G182" i="15" s="1"/>
  <c r="I182" i="15" l="1"/>
  <c r="F183" i="15" l="1"/>
  <c r="E183" i="15" s="1"/>
  <c r="G183" i="15" s="1"/>
  <c r="I183" i="15" l="1"/>
  <c r="F184" i="15" l="1"/>
  <c r="E184" i="15" s="1"/>
  <c r="G184" i="15" s="1"/>
  <c r="I184" i="15" l="1"/>
  <c r="F185" i="15" l="1"/>
  <c r="E185" i="15" s="1"/>
  <c r="G185" i="15" s="1"/>
  <c r="I185" i="15" l="1"/>
  <c r="F186" i="15" l="1"/>
  <c r="E186" i="15" s="1"/>
  <c r="G186" i="15" s="1"/>
  <c r="I186" i="15" l="1"/>
  <c r="F187" i="15" l="1"/>
  <c r="E187" i="15" s="1"/>
  <c r="G187" i="15" s="1"/>
  <c r="I187" i="15" l="1"/>
  <c r="F188" i="15" l="1"/>
  <c r="E188" i="15" l="1"/>
  <c r="G188" i="15" s="1"/>
  <c r="I188" i="15" l="1"/>
  <c r="F189" i="15" l="1"/>
  <c r="E189" i="15" l="1"/>
  <c r="G189" i="15" s="1"/>
  <c r="I189" i="15" l="1"/>
  <c r="F190" i="15" l="1"/>
  <c r="E190" i="15" s="1"/>
  <c r="G190" i="15" s="1"/>
  <c r="I190" i="15" l="1"/>
  <c r="F191" i="15" l="1"/>
  <c r="E191" i="15" s="1"/>
  <c r="G191" i="15" s="1"/>
  <c r="I191" i="15" l="1"/>
  <c r="F192" i="15" l="1"/>
  <c r="E192" i="15" s="1"/>
  <c r="G192" i="15" s="1"/>
  <c r="I192" i="15" l="1"/>
  <c r="F193" i="15" l="1"/>
  <c r="E193" i="15" s="1"/>
  <c r="G193" i="15" s="1"/>
  <c r="I193" i="15" l="1"/>
  <c r="F194" i="15" l="1"/>
  <c r="E194" i="15" s="1"/>
  <c r="G194" i="15" s="1"/>
  <c r="I194" i="15" l="1"/>
  <c r="F195" i="15" l="1"/>
  <c r="E195" i="15" s="1"/>
  <c r="G195" i="15" s="1"/>
  <c r="I195" i="15" l="1"/>
  <c r="F196" i="15" l="1"/>
  <c r="E196" i="15" s="1"/>
  <c r="G196" i="15" s="1"/>
  <c r="I196" i="15" l="1"/>
  <c r="F197" i="15" l="1"/>
  <c r="E197" i="15" s="1"/>
  <c r="G197" i="15" s="1"/>
  <c r="I197" i="15" l="1"/>
  <c r="F198" i="15" l="1"/>
  <c r="E198" i="15" s="1"/>
  <c r="G198" i="15" s="1"/>
  <c r="I198" i="15" s="1"/>
  <c r="F199" i="15" l="1"/>
  <c r="E199" i="15" s="1"/>
  <c r="G199" i="15" s="1"/>
  <c r="I199" i="15" l="1"/>
  <c r="F200" i="15" l="1"/>
  <c r="E200" i="15" s="1"/>
  <c r="G200" i="15" s="1"/>
  <c r="I200" i="15" l="1"/>
  <c r="F201" i="15" l="1"/>
  <c r="E201" i="15" s="1"/>
  <c r="G201" i="15" s="1"/>
  <c r="I201" i="15" l="1"/>
  <c r="F202" i="15" l="1"/>
  <c r="E202" i="15" s="1"/>
  <c r="G202" i="15" s="1"/>
  <c r="I202" i="15" l="1"/>
  <c r="F203" i="15" l="1"/>
  <c r="E203" i="15" s="1"/>
  <c r="G203" i="15" s="1"/>
  <c r="I203" i="15" l="1"/>
  <c r="F204" i="15" l="1"/>
  <c r="E204" i="15" s="1"/>
  <c r="G204" i="15" s="1"/>
  <c r="I204" i="15" l="1"/>
  <c r="F205" i="15" l="1"/>
  <c r="E205" i="15" s="1"/>
  <c r="G205" i="15" s="1"/>
  <c r="I205" i="15" l="1"/>
  <c r="F206" i="15" l="1"/>
  <c r="E206" i="15" s="1"/>
  <c r="G206" i="15" s="1"/>
  <c r="I206" i="15" l="1"/>
  <c r="F207" i="15" l="1"/>
  <c r="E207" i="15" s="1"/>
  <c r="G207" i="15" s="1"/>
  <c r="I207" i="15" l="1"/>
  <c r="F208" i="15" l="1"/>
  <c r="E208" i="15" s="1"/>
  <c r="G208" i="15" s="1"/>
  <c r="I208" i="15" l="1"/>
  <c r="F209" i="15" l="1"/>
  <c r="E209" i="15" s="1"/>
  <c r="G209" i="15" s="1"/>
  <c r="I209" i="15" l="1"/>
  <c r="F210" i="15" l="1"/>
  <c r="E210" i="15" s="1"/>
  <c r="G210" i="15" s="1"/>
  <c r="I210" i="15" l="1"/>
  <c r="F211" i="15" l="1"/>
  <c r="E211" i="15" s="1"/>
  <c r="G211" i="15" s="1"/>
  <c r="I211" i="15" l="1"/>
  <c r="F212" i="15" l="1"/>
  <c r="E212" i="15" s="1"/>
  <c r="G212" i="15" s="1"/>
  <c r="I212" i="15" l="1"/>
  <c r="F213" i="15" l="1"/>
  <c r="E213" i="15" s="1"/>
  <c r="G213" i="15" s="1"/>
  <c r="I213" i="15" l="1"/>
  <c r="F214" i="15" l="1"/>
  <c r="E214" i="15" s="1"/>
  <c r="G214" i="15" s="1"/>
  <c r="I214" i="15" l="1"/>
  <c r="F215" i="15" l="1"/>
  <c r="E215" i="15" s="1"/>
  <c r="G215" i="15" s="1"/>
  <c r="I215" i="15" l="1"/>
  <c r="F216" i="15" l="1"/>
  <c r="E216" i="15" s="1"/>
  <c r="G216" i="15" s="1"/>
  <c r="I216" i="15" l="1"/>
  <c r="F217" i="15" l="1"/>
  <c r="E217" i="15" s="1"/>
  <c r="G217" i="15" s="1"/>
  <c r="I217" i="15" l="1"/>
  <c r="F218" i="15" l="1"/>
  <c r="E218" i="15" s="1"/>
  <c r="G218" i="15" s="1"/>
  <c r="I218" i="15" l="1"/>
  <c r="F219" i="15" l="1"/>
  <c r="E219" i="15" s="1"/>
  <c r="G219" i="15" s="1"/>
  <c r="I219" i="15" l="1"/>
  <c r="F220" i="15" l="1"/>
  <c r="E220" i="15" s="1"/>
  <c r="G220" i="15" s="1"/>
  <c r="I220" i="15" l="1"/>
  <c r="F221" i="15" l="1"/>
  <c r="E221" i="15" s="1"/>
  <c r="G221" i="15" s="1"/>
  <c r="I221" i="15" l="1"/>
  <c r="F222" i="15" l="1"/>
  <c r="E222" i="15" s="1"/>
  <c r="G222" i="15" s="1"/>
  <c r="I222" i="15" l="1"/>
  <c r="F223" i="15" l="1"/>
  <c r="E223" i="15" s="1"/>
  <c r="G223" i="15" s="1"/>
  <c r="I223" i="15" l="1"/>
  <c r="F224" i="15" l="1"/>
  <c r="E224" i="15" s="1"/>
  <c r="G224" i="15" s="1"/>
  <c r="I224" i="15" l="1"/>
  <c r="F225" i="15" l="1"/>
  <c r="E225" i="15" s="1"/>
  <c r="G225" i="15" s="1"/>
  <c r="I225" i="15" l="1"/>
  <c r="F226" i="15" l="1"/>
  <c r="E226" i="15" s="1"/>
  <c r="G226" i="15" s="1"/>
  <c r="I226" i="15" l="1"/>
  <c r="F227" i="15" l="1"/>
  <c r="E227" i="15" s="1"/>
  <c r="G227" i="15" s="1"/>
  <c r="I227" i="15" l="1"/>
  <c r="F228" i="15" l="1"/>
  <c r="E228" i="15" s="1"/>
  <c r="G228" i="15" s="1"/>
  <c r="I228" i="15" l="1"/>
  <c r="F229" i="15" l="1"/>
  <c r="E229" i="15" s="1"/>
  <c r="G229" i="15" s="1"/>
  <c r="I229" i="15" l="1"/>
  <c r="F230" i="15" l="1"/>
  <c r="E230" i="15" s="1"/>
  <c r="G230" i="15" s="1"/>
  <c r="I230" i="15" l="1"/>
  <c r="F231" i="15" l="1"/>
  <c r="E231" i="15" s="1"/>
  <c r="G231" i="15" s="1"/>
  <c r="I231" i="15" l="1"/>
  <c r="F232" i="15" l="1"/>
  <c r="E232" i="15" s="1"/>
  <c r="G232" i="15" s="1"/>
  <c r="I232" i="15" l="1"/>
  <c r="F233" i="15" l="1"/>
  <c r="E233" i="15" s="1"/>
  <c r="G233" i="15" s="1"/>
  <c r="I233" i="15" l="1"/>
  <c r="F234" i="15" l="1"/>
  <c r="E234" i="15" s="1"/>
  <c r="G234" i="15" s="1"/>
  <c r="I234" i="15" l="1"/>
  <c r="F235" i="15" l="1"/>
  <c r="E235" i="15" s="1"/>
  <c r="G235" i="15" s="1"/>
  <c r="I235" i="15" l="1"/>
  <c r="F236" i="15" l="1"/>
  <c r="E236" i="15" s="1"/>
  <c r="G236" i="15" s="1"/>
  <c r="I236" i="15" l="1"/>
  <c r="F237" i="15" l="1"/>
  <c r="E237" i="15" s="1"/>
  <c r="G237" i="15" s="1"/>
  <c r="I237" i="15" l="1"/>
  <c r="F238" i="15" l="1"/>
  <c r="E238" i="15" s="1"/>
  <c r="G238" i="15" s="1"/>
  <c r="I238" i="15" l="1"/>
  <c r="F239" i="15" l="1"/>
  <c r="E239" i="15" s="1"/>
  <c r="G239" i="15" s="1"/>
  <c r="I239" i="15" s="1"/>
  <c r="F240" i="15" l="1"/>
  <c r="E240" i="15" s="1"/>
  <c r="G240" i="15" s="1"/>
  <c r="I240" i="15" l="1"/>
  <c r="D370" i="15"/>
  <c r="F241" i="15" l="1"/>
  <c r="E241" i="15" s="1"/>
  <c r="G241" i="15" s="1"/>
  <c r="I241" i="15" l="1"/>
  <c r="F242" i="15" l="1"/>
  <c r="E242" i="15" s="1"/>
  <c r="G242" i="15" s="1"/>
  <c r="I242" i="15" l="1"/>
  <c r="F243" i="15" l="1"/>
  <c r="E243" i="15" s="1"/>
  <c r="G243" i="15" s="1"/>
  <c r="I243" i="15" l="1"/>
  <c r="F244" i="15" l="1"/>
  <c r="E244" i="15" s="1"/>
  <c r="G244" i="15" s="1"/>
  <c r="I244" i="15" l="1"/>
  <c r="F245" i="15" l="1"/>
  <c r="E245" i="15" s="1"/>
  <c r="G245" i="15" s="1"/>
  <c r="I245" i="15" l="1"/>
  <c r="F246" i="15" l="1"/>
  <c r="E246" i="15" s="1"/>
  <c r="G246" i="15" s="1"/>
  <c r="I246" i="15" l="1"/>
  <c r="F247" i="15" l="1"/>
  <c r="E247" i="15" s="1"/>
  <c r="G247" i="15" s="1"/>
  <c r="I247" i="15" l="1"/>
  <c r="F248" i="15" l="1"/>
  <c r="E248" i="15" s="1"/>
  <c r="G248" i="15" s="1"/>
  <c r="I248" i="15" l="1"/>
  <c r="F249" i="15" l="1"/>
  <c r="E249" i="15" s="1"/>
  <c r="G249" i="15" s="1"/>
  <c r="I249" i="15" l="1"/>
  <c r="F250" i="15" l="1"/>
  <c r="E250" i="15" s="1"/>
  <c r="G250" i="15" s="1"/>
  <c r="I250" i="15" l="1"/>
  <c r="F251" i="15" l="1"/>
  <c r="E251" i="15" l="1"/>
  <c r="G251" i="15" s="1"/>
  <c r="I251" i="15" l="1"/>
  <c r="F252" i="15" l="1"/>
  <c r="E252" i="15" l="1"/>
  <c r="G252" i="15" s="1"/>
  <c r="I252" i="15" l="1"/>
  <c r="F253" i="15" l="1"/>
  <c r="E253" i="15" s="1"/>
  <c r="G253" i="15" s="1"/>
  <c r="I253" i="15" l="1"/>
  <c r="F254" i="15" l="1"/>
  <c r="E254" i="15" s="1"/>
  <c r="G254" i="15" s="1"/>
  <c r="I254" i="15" l="1"/>
  <c r="F255" i="15" l="1"/>
  <c r="E255" i="15" s="1"/>
  <c r="G255" i="15" s="1"/>
  <c r="I255" i="15" l="1"/>
  <c r="F256" i="15" l="1"/>
  <c r="E256" i="15" s="1"/>
  <c r="G256" i="15" s="1"/>
  <c r="I256" i="15" l="1"/>
  <c r="F257" i="15" l="1"/>
  <c r="E257" i="15" s="1"/>
  <c r="G257" i="15" s="1"/>
  <c r="I257" i="15" l="1"/>
  <c r="F258" i="15" l="1"/>
  <c r="E258" i="15" l="1"/>
  <c r="G258" i="15" s="1"/>
  <c r="I258" i="15" l="1"/>
  <c r="F259" i="15" l="1"/>
  <c r="E259" i="15" s="1"/>
  <c r="G259" i="15" s="1"/>
  <c r="I259" i="15" l="1"/>
  <c r="F260" i="15" l="1"/>
  <c r="E260" i="15" s="1"/>
  <c r="G260" i="15" s="1"/>
  <c r="I260" i="15" l="1"/>
  <c r="F261" i="15" l="1"/>
  <c r="E261" i="15" l="1"/>
  <c r="G261" i="15" s="1"/>
  <c r="I261" i="15" l="1"/>
  <c r="F262" i="15" l="1"/>
  <c r="E262" i="15" s="1"/>
  <c r="G262" i="15" s="1"/>
  <c r="I262" i="15" l="1"/>
  <c r="F263" i="15" l="1"/>
  <c r="E263" i="15" s="1"/>
  <c r="G263" i="15" s="1"/>
  <c r="I263" i="15" l="1"/>
  <c r="F264" i="15" l="1"/>
  <c r="E264" i="15" s="1"/>
  <c r="G264" i="15" s="1"/>
  <c r="I264" i="15" l="1"/>
  <c r="F265" i="15" l="1"/>
  <c r="E265" i="15" s="1"/>
  <c r="G265" i="15" s="1"/>
  <c r="I265" i="15" l="1"/>
  <c r="F266" i="15" l="1"/>
  <c r="E266" i="15" s="1"/>
  <c r="G266" i="15" s="1"/>
  <c r="I266" i="15" l="1"/>
  <c r="F267" i="15" l="1"/>
  <c r="E267" i="15" l="1"/>
  <c r="G267" i="15" s="1"/>
  <c r="I267" i="15" l="1"/>
  <c r="F268" i="15" l="1"/>
  <c r="E268" i="15" l="1"/>
  <c r="G268" i="15" s="1"/>
  <c r="I268" i="15" l="1"/>
  <c r="F269" i="15" l="1"/>
  <c r="E269" i="15" s="1"/>
  <c r="G269" i="15" s="1"/>
  <c r="I269" i="15" l="1"/>
  <c r="F270" i="15" l="1"/>
  <c r="E270" i="15" s="1"/>
  <c r="G270" i="15" s="1"/>
  <c r="I270" i="15" l="1"/>
  <c r="F271" i="15" l="1"/>
  <c r="E271" i="15" s="1"/>
  <c r="G271" i="15" s="1"/>
  <c r="I271" i="15" l="1"/>
  <c r="F272" i="15" l="1"/>
  <c r="E272" i="15" s="1"/>
  <c r="G272" i="15" s="1"/>
  <c r="I272" i="15" l="1"/>
  <c r="F273" i="15" l="1"/>
  <c r="E273" i="15" s="1"/>
  <c r="G273" i="15" s="1"/>
  <c r="I273" i="15" l="1"/>
  <c r="F274" i="15" l="1"/>
  <c r="E274" i="15" s="1"/>
  <c r="G274" i="15" s="1"/>
  <c r="I274" i="15" l="1"/>
  <c r="F275" i="15" l="1"/>
  <c r="E275" i="15" s="1"/>
  <c r="G275" i="15" s="1"/>
  <c r="I275" i="15" l="1"/>
  <c r="F276" i="15" l="1"/>
  <c r="E276" i="15" s="1"/>
  <c r="G276" i="15" s="1"/>
  <c r="I276" i="15" l="1"/>
  <c r="F277" i="15" l="1"/>
  <c r="E277" i="15" l="1"/>
  <c r="G277" i="15" s="1"/>
  <c r="I277" i="15" l="1"/>
  <c r="F278" i="15" l="1"/>
  <c r="E278" i="15" l="1"/>
  <c r="G278" i="15" s="1"/>
  <c r="I278" i="15" l="1"/>
  <c r="F279" i="15" l="1"/>
  <c r="E279" i="15" s="1"/>
  <c r="G279" i="15" s="1"/>
  <c r="I279" i="15" l="1"/>
  <c r="F280" i="15" l="1"/>
  <c r="E280" i="15" s="1"/>
  <c r="G280" i="15" s="1"/>
  <c r="I280" i="15" l="1"/>
  <c r="F281" i="15" l="1"/>
  <c r="E281" i="15" l="1"/>
  <c r="G281" i="15" s="1"/>
  <c r="I281" i="15" l="1"/>
  <c r="F282" i="15" l="1"/>
  <c r="E282" i="15" s="1"/>
  <c r="G282" i="15" s="1"/>
  <c r="I282" i="15" l="1"/>
  <c r="F283" i="15" l="1"/>
  <c r="E283" i="15" s="1"/>
  <c r="G283" i="15" s="1"/>
  <c r="I283" i="15" l="1"/>
  <c r="F284" i="15" l="1"/>
  <c r="E284" i="15" s="1"/>
  <c r="G284" i="15" s="1"/>
  <c r="I284" i="15" l="1"/>
  <c r="F285" i="15" l="1"/>
  <c r="E285" i="15" s="1"/>
  <c r="G285" i="15" s="1"/>
  <c r="I285" i="15" l="1"/>
  <c r="F286" i="15" l="1"/>
  <c r="E286" i="15" s="1"/>
  <c r="G286" i="15" s="1"/>
  <c r="I286" i="15" l="1"/>
  <c r="F287" i="15" l="1"/>
  <c r="E287" i="15" s="1"/>
  <c r="G287" i="15" s="1"/>
  <c r="I287" i="15" l="1"/>
  <c r="F288" i="15" l="1"/>
  <c r="E288" i="15" l="1"/>
  <c r="G288" i="15" s="1"/>
  <c r="I288" i="15" l="1"/>
  <c r="F289" i="15" l="1"/>
  <c r="E289" i="15" s="1"/>
  <c r="G289" i="15" s="1"/>
  <c r="I289" i="15" l="1"/>
  <c r="F290" i="15" l="1"/>
  <c r="E290" i="15" s="1"/>
  <c r="G290" i="15" s="1"/>
  <c r="I290" i="15" l="1"/>
  <c r="F291" i="15" l="1"/>
  <c r="E291" i="15" s="1"/>
  <c r="G291" i="15" s="1"/>
  <c r="I291" i="15" l="1"/>
  <c r="F292" i="15" l="1"/>
  <c r="E292" i="15" s="1"/>
  <c r="G292" i="15" s="1"/>
  <c r="I292" i="15" l="1"/>
  <c r="F293" i="15" l="1"/>
  <c r="E293" i="15" s="1"/>
  <c r="G293" i="15" s="1"/>
  <c r="I293" i="15" l="1"/>
  <c r="F294" i="15" l="1"/>
  <c r="E294" i="15" s="1"/>
  <c r="G294" i="15" s="1"/>
  <c r="I294" i="15" l="1"/>
  <c r="F295" i="15" l="1"/>
  <c r="E295" i="15" s="1"/>
  <c r="G295" i="15" s="1"/>
  <c r="I295" i="15" l="1"/>
  <c r="F296" i="15" l="1"/>
  <c r="E296" i="15" s="1"/>
  <c r="G296" i="15" s="1"/>
  <c r="I296" i="15" l="1"/>
  <c r="F297" i="15" l="1"/>
  <c r="E297" i="15" s="1"/>
  <c r="G297" i="15" s="1"/>
  <c r="I297" i="15" l="1"/>
  <c r="F298" i="15" l="1"/>
  <c r="E298" i="15" s="1"/>
  <c r="G298" i="15" s="1"/>
  <c r="I298" i="15" l="1"/>
  <c r="F299" i="15" l="1"/>
  <c r="E299" i="15" s="1"/>
  <c r="G299" i="15" s="1"/>
  <c r="I299" i="15" l="1"/>
  <c r="F300" i="15" l="1"/>
  <c r="E300" i="15" s="1"/>
  <c r="G300" i="15" s="1"/>
  <c r="I300" i="15" l="1"/>
  <c r="F301" i="15" l="1"/>
  <c r="E301" i="15" s="1"/>
  <c r="G301" i="15" s="1"/>
  <c r="I301" i="15" l="1"/>
  <c r="F302" i="15" l="1"/>
  <c r="E302" i="15" s="1"/>
  <c r="G302" i="15" s="1"/>
  <c r="I302" i="15" l="1"/>
  <c r="F303" i="15" l="1"/>
  <c r="E303" i="15" s="1"/>
  <c r="G303" i="15" s="1"/>
  <c r="I303" i="15" l="1"/>
  <c r="F304" i="15" l="1"/>
  <c r="E304" i="15" s="1"/>
  <c r="G304" i="15" s="1"/>
  <c r="I304" i="15" l="1"/>
  <c r="F305" i="15" l="1"/>
  <c r="E305" i="15" s="1"/>
  <c r="G305" i="15" s="1"/>
  <c r="I305" i="15" l="1"/>
  <c r="F306" i="15" l="1"/>
  <c r="E306" i="15" s="1"/>
  <c r="G306" i="15" s="1"/>
  <c r="I306" i="15" l="1"/>
  <c r="F307" i="15" l="1"/>
  <c r="E307" i="15" s="1"/>
  <c r="G307" i="15" s="1"/>
  <c r="I307" i="15" l="1"/>
  <c r="F308" i="15" l="1"/>
  <c r="E308" i="15" s="1"/>
  <c r="G308" i="15" s="1"/>
  <c r="I308" i="15" l="1"/>
  <c r="F309" i="15" l="1"/>
  <c r="E309" i="15" s="1"/>
  <c r="G309" i="15" s="1"/>
  <c r="I309" i="15" l="1"/>
  <c r="F310" i="15" l="1"/>
  <c r="E310" i="15" s="1"/>
  <c r="G310" i="15" s="1"/>
  <c r="I310" i="15" l="1"/>
  <c r="F311" i="15" l="1"/>
  <c r="E311" i="15" s="1"/>
  <c r="G311" i="15" s="1"/>
  <c r="I311" i="15" l="1"/>
  <c r="F312" i="15" l="1"/>
  <c r="E312" i="15" s="1"/>
  <c r="G312" i="15" s="1"/>
  <c r="I312" i="15" l="1"/>
  <c r="F313" i="15" l="1"/>
  <c r="E313" i="15" l="1"/>
  <c r="G313" i="15" s="1"/>
  <c r="I313" i="15" l="1"/>
  <c r="F314" i="15" l="1"/>
  <c r="E314" i="15" s="1"/>
  <c r="G314" i="15" s="1"/>
  <c r="I314" i="15" l="1"/>
  <c r="F315" i="15" l="1"/>
  <c r="E315" i="15" s="1"/>
  <c r="G315" i="15" s="1"/>
  <c r="I315" i="15" l="1"/>
  <c r="F316" i="15" l="1"/>
  <c r="E316" i="15" l="1"/>
  <c r="G316" i="15" s="1"/>
  <c r="I316" i="15" l="1"/>
  <c r="F317" i="15" l="1"/>
  <c r="E317" i="15" s="1"/>
  <c r="G317" i="15" s="1"/>
  <c r="I317" i="15" l="1"/>
  <c r="F318" i="15" l="1"/>
  <c r="E318" i="15" s="1"/>
  <c r="G318" i="15" s="1"/>
  <c r="I318" i="15" l="1"/>
  <c r="F319" i="15" l="1"/>
  <c r="E319" i="15" s="1"/>
  <c r="G319" i="15" s="1"/>
  <c r="I319" i="15" l="1"/>
  <c r="F320" i="15" l="1"/>
  <c r="E320" i="15" s="1"/>
  <c r="G320" i="15" s="1"/>
  <c r="I320" i="15" l="1"/>
  <c r="F321" i="15" l="1"/>
  <c r="E321" i="15" s="1"/>
  <c r="G321" i="15" s="1"/>
  <c r="I321" i="15" l="1"/>
  <c r="F322" i="15" l="1"/>
  <c r="E322" i="15" s="1"/>
  <c r="G322" i="15" s="1"/>
  <c r="I322" i="15" l="1"/>
  <c r="F323" i="15" l="1"/>
  <c r="E323" i="15" s="1"/>
  <c r="G323" i="15" s="1"/>
  <c r="I323" i="15" s="1"/>
  <c r="F324" i="15" l="1"/>
  <c r="E324" i="15" s="1"/>
  <c r="G324" i="15" s="1"/>
  <c r="I324" i="15" l="1"/>
  <c r="F325" i="15" l="1"/>
  <c r="E325" i="15" s="1"/>
  <c r="G325" i="15" s="1"/>
  <c r="I325" i="15" l="1"/>
  <c r="F326" i="15" l="1"/>
  <c r="E326" i="15" s="1"/>
  <c r="G326" i="15" s="1"/>
  <c r="I326" i="15" l="1"/>
  <c r="F327" i="15" l="1"/>
  <c r="E327" i="15" s="1"/>
  <c r="G327" i="15" s="1"/>
  <c r="I327" i="15" l="1"/>
  <c r="F328" i="15" l="1"/>
  <c r="E328" i="15" s="1"/>
  <c r="G328" i="15" s="1"/>
  <c r="I328" i="15" l="1"/>
  <c r="F329" i="15" l="1"/>
  <c r="E329" i="15" s="1"/>
  <c r="G329" i="15" s="1"/>
  <c r="I329" i="15" l="1"/>
  <c r="F330" i="15" l="1"/>
  <c r="E330" i="15" s="1"/>
  <c r="G330" i="15" s="1"/>
  <c r="I330" i="15" l="1"/>
  <c r="F331" i="15" l="1"/>
  <c r="E331" i="15" s="1"/>
  <c r="G331" i="15" s="1"/>
  <c r="I331" i="15" s="1"/>
  <c r="F332" i="15" l="1"/>
  <c r="E332" i="15" s="1"/>
  <c r="G332" i="15" s="1"/>
  <c r="I332" i="15" l="1"/>
  <c r="F333" i="15" l="1"/>
  <c r="E333" i="15" s="1"/>
  <c r="G333" i="15" s="1"/>
  <c r="I333" i="15" s="1"/>
  <c r="F334" i="15" l="1"/>
  <c r="E334" i="15" s="1"/>
  <c r="G334" i="15" s="1"/>
  <c r="I334" i="15" l="1"/>
  <c r="F335" i="15" l="1"/>
  <c r="E335" i="15" s="1"/>
  <c r="G335" i="15" s="1"/>
  <c r="I335" i="15" l="1"/>
  <c r="F336" i="15" l="1"/>
  <c r="E336" i="15" s="1"/>
  <c r="G336" i="15" s="1"/>
  <c r="I336" i="15" l="1"/>
  <c r="F337" i="15" l="1"/>
  <c r="E337" i="15" s="1"/>
  <c r="G337" i="15" s="1"/>
  <c r="I337" i="15" l="1"/>
  <c r="F338" i="15" l="1"/>
  <c r="E338" i="15" s="1"/>
  <c r="G338" i="15" s="1"/>
  <c r="I338" i="15" l="1"/>
  <c r="F339" i="15" l="1"/>
  <c r="E339" i="15" s="1"/>
  <c r="G339" i="15" s="1"/>
  <c r="I339" i="15" l="1"/>
  <c r="F340" i="15" l="1"/>
  <c r="E340" i="15" s="1"/>
  <c r="G340" i="15" s="1"/>
  <c r="I340" i="15" l="1"/>
  <c r="F341" i="15" l="1"/>
  <c r="E341" i="15" s="1"/>
  <c r="G341" i="15" s="1"/>
  <c r="I341" i="15" l="1"/>
  <c r="F342" i="15" l="1"/>
  <c r="E342" i="15" s="1"/>
  <c r="G342" i="15" s="1"/>
  <c r="I342" i="15" l="1"/>
  <c r="F343" i="15" l="1"/>
  <c r="E343" i="15" s="1"/>
  <c r="G343" i="15" s="1"/>
  <c r="I343" i="15" l="1"/>
  <c r="F344" i="15" l="1"/>
  <c r="E344" i="15" s="1"/>
  <c r="G344" i="15" s="1"/>
  <c r="I344" i="15" l="1"/>
  <c r="F345" i="15" l="1"/>
  <c r="E345" i="15" s="1"/>
  <c r="G345" i="15" s="1"/>
  <c r="I345" i="15" l="1"/>
  <c r="F346" i="15" l="1"/>
  <c r="E346" i="15" s="1"/>
  <c r="G346" i="15" s="1"/>
  <c r="I346" i="15" s="1"/>
  <c r="F347" i="15" l="1"/>
  <c r="E347" i="15" s="1"/>
  <c r="G347" i="15" s="1"/>
  <c r="I347" i="15" l="1"/>
  <c r="F348" i="15" l="1"/>
  <c r="E348" i="15" s="1"/>
  <c r="G348" i="15" s="1"/>
  <c r="I348" i="15" l="1"/>
  <c r="F349" i="15" l="1"/>
  <c r="E349" i="15" s="1"/>
  <c r="G349" i="15" s="1"/>
  <c r="I349" i="15" l="1"/>
  <c r="F350" i="15" l="1"/>
  <c r="E350" i="15" s="1"/>
  <c r="G350" i="15" s="1"/>
  <c r="I350" i="15" l="1"/>
  <c r="F351" i="15" l="1"/>
  <c r="E351" i="15" s="1"/>
  <c r="G351" i="15" s="1"/>
  <c r="I351" i="15" l="1"/>
  <c r="F352" i="15" l="1"/>
  <c r="E352" i="15" s="1"/>
  <c r="G352" i="15" s="1"/>
  <c r="I352" i="15" l="1"/>
  <c r="F353" i="15" l="1"/>
  <c r="E353" i="15" s="1"/>
  <c r="G353" i="15" s="1"/>
  <c r="I353" i="15" l="1"/>
  <c r="F354" i="15" l="1"/>
  <c r="E354" i="15" s="1"/>
  <c r="G354" i="15" s="1"/>
  <c r="I354" i="15" l="1"/>
  <c r="F355" i="15" l="1"/>
  <c r="E355" i="15" s="1"/>
  <c r="G355" i="15" s="1"/>
  <c r="I355" i="15" l="1"/>
  <c r="F356" i="15" l="1"/>
  <c r="E356" i="15" l="1"/>
  <c r="G356" i="15" s="1"/>
  <c r="I356" i="15" l="1"/>
  <c r="F357" i="15" l="1"/>
  <c r="E357" i="15" s="1"/>
  <c r="G357" i="15" s="1"/>
  <c r="I357" i="15" l="1"/>
  <c r="F358" i="15" l="1"/>
  <c r="E358" i="15" s="1"/>
  <c r="G358" i="15" s="1"/>
  <c r="I358" i="15" l="1"/>
  <c r="F359" i="15" l="1"/>
  <c r="E359" i="15" s="1"/>
  <c r="G359" i="15" s="1"/>
  <c r="I359" i="15" l="1"/>
  <c r="F360" i="15" l="1"/>
  <c r="E360" i="15" s="1"/>
  <c r="G360" i="15" s="1"/>
  <c r="I360" i="15" l="1"/>
  <c r="F361" i="15" l="1"/>
  <c r="E361" i="15" s="1"/>
  <c r="G361" i="15" s="1"/>
  <c r="I361" i="15" l="1"/>
  <c r="F362" i="15" l="1"/>
  <c r="E362" i="15" s="1"/>
  <c r="G362" i="15" s="1"/>
  <c r="I362" i="15" l="1"/>
  <c r="F363" i="15" l="1"/>
  <c r="E363" i="15" s="1"/>
  <c r="G363" i="15" s="1"/>
  <c r="I363" i="15" l="1"/>
  <c r="F364" i="15" l="1"/>
  <c r="E364" i="15" l="1"/>
  <c r="G364" i="15" s="1"/>
  <c r="I364" i="15" l="1"/>
  <c r="F365" i="15" l="1"/>
  <c r="E365" i="15" s="1"/>
  <c r="G365" i="15" s="1"/>
  <c r="I365" i="15" s="1"/>
  <c r="F366" i="15" l="1"/>
  <c r="E366" i="15" s="1"/>
  <c r="G366" i="15" s="1"/>
  <c r="I366" i="15" l="1"/>
  <c r="F367" i="15" l="1"/>
  <c r="E367" i="15" s="1"/>
  <c r="G367" i="15" s="1"/>
  <c r="I367" i="15" l="1"/>
  <c r="F368" i="15" l="1"/>
  <c r="E368" i="15" s="1"/>
  <c r="G368" i="15" s="1"/>
  <c r="I368" i="15" s="1"/>
  <c r="E3" i="16"/>
  <c r="G3" i="16" s="1"/>
  <c r="I3" i="16" l="1"/>
  <c r="F4" i="16" s="1"/>
  <c r="E4" i="16" l="1"/>
  <c r="G4" i="16" s="1"/>
  <c r="I4" i="16" s="1"/>
  <c r="F5" i="16" s="1"/>
  <c r="E5" i="16" s="1"/>
  <c r="G5" i="16" s="1"/>
  <c r="I370" i="16"/>
  <c r="B20" i="11" s="1"/>
  <c r="I5" i="16" l="1"/>
  <c r="F6" i="16" l="1"/>
  <c r="E6" i="16" s="1"/>
  <c r="G6" i="16" s="1"/>
  <c r="I6" i="16" l="1"/>
  <c r="F7" i="16" l="1"/>
  <c r="E7" i="16" s="1"/>
  <c r="G7" i="16" s="1"/>
  <c r="I7" i="16" l="1"/>
  <c r="F8" i="16" l="1"/>
  <c r="E8" i="16" s="1"/>
  <c r="G8" i="16" s="1"/>
  <c r="I8" i="16" l="1"/>
  <c r="F9" i="16" s="1"/>
  <c r="E9" i="16" s="1"/>
  <c r="G9" i="16" s="1"/>
  <c r="I9" i="16" l="1"/>
  <c r="F10" i="16" l="1"/>
  <c r="E10" i="16" s="1"/>
  <c r="G10" i="16" s="1"/>
  <c r="I10" i="16" l="1"/>
  <c r="F11" i="16" s="1"/>
  <c r="E11" i="16" s="1"/>
  <c r="G11" i="16" s="1"/>
  <c r="I11" i="16" l="1"/>
  <c r="F12" i="16" l="1"/>
  <c r="E12" i="16" s="1"/>
  <c r="G12" i="16" s="1"/>
  <c r="I12" i="16" s="1"/>
  <c r="F13" i="16" l="1"/>
  <c r="E13" i="16" s="1"/>
  <c r="G13" i="16" s="1"/>
  <c r="I13" i="16" l="1"/>
  <c r="F14" i="16" l="1"/>
  <c r="E14" i="16" s="1"/>
  <c r="G14" i="16" s="1"/>
  <c r="I14" i="16" l="1"/>
  <c r="F15" i="16" l="1"/>
  <c r="E15" i="16" s="1"/>
  <c r="G15" i="16" s="1"/>
  <c r="I15" i="16" l="1"/>
  <c r="F16" i="16" l="1"/>
  <c r="E16" i="16" s="1"/>
  <c r="G16" i="16" s="1"/>
  <c r="I16" i="16" l="1"/>
  <c r="F17" i="16" l="1"/>
  <c r="E17" i="16" s="1"/>
  <c r="G17" i="16" s="1"/>
  <c r="I17" i="16" l="1"/>
  <c r="F18" i="16" l="1"/>
  <c r="E18" i="16" s="1"/>
  <c r="G18" i="16" s="1"/>
  <c r="I18" i="16" l="1"/>
  <c r="F19" i="16" l="1"/>
  <c r="E19" i="16" s="1"/>
  <c r="G19" i="16" s="1"/>
  <c r="I19" i="16" l="1"/>
  <c r="F20" i="16" l="1"/>
  <c r="E20" i="16" s="1"/>
  <c r="G20" i="16" s="1"/>
  <c r="I20" i="16" l="1"/>
  <c r="F21" i="16" l="1"/>
  <c r="E21" i="16" s="1"/>
  <c r="G21" i="16" s="1"/>
  <c r="I21" i="16" l="1"/>
  <c r="F22" i="16" l="1"/>
  <c r="E22" i="16" s="1"/>
  <c r="G22" i="16" s="1"/>
  <c r="I22" i="16" l="1"/>
  <c r="F23" i="16" l="1"/>
  <c r="E23" i="16" s="1"/>
  <c r="G23" i="16" s="1"/>
  <c r="I23" i="16" l="1"/>
  <c r="F24" i="16" l="1"/>
  <c r="E24" i="16" s="1"/>
  <c r="G24" i="16" s="1"/>
  <c r="I24" i="16" l="1"/>
  <c r="F25" i="16" l="1"/>
  <c r="E25" i="16" s="1"/>
  <c r="G25" i="16" s="1"/>
  <c r="I25" i="16" l="1"/>
  <c r="F26" i="16" l="1"/>
  <c r="E26" i="16" s="1"/>
  <c r="G26" i="16" s="1"/>
  <c r="I26" i="16" l="1"/>
  <c r="F27" i="16" l="1"/>
  <c r="E27" i="16" l="1"/>
  <c r="G27" i="16" s="1"/>
  <c r="I27" i="16" l="1"/>
  <c r="F28" i="16" s="1"/>
  <c r="E28" i="16" s="1"/>
  <c r="G28" i="16" s="1"/>
  <c r="I28" i="16" l="1"/>
  <c r="F29" i="16" s="1"/>
  <c r="E29" i="16" s="1"/>
  <c r="G29" i="16" s="1"/>
  <c r="I29" i="16" l="1"/>
  <c r="F30" i="16" s="1"/>
  <c r="E30" i="16" s="1"/>
  <c r="G30" i="16" s="1"/>
  <c r="I30" i="16" l="1"/>
  <c r="F31" i="16" s="1"/>
  <c r="E31" i="16" s="1"/>
  <c r="G31" i="16" s="1"/>
  <c r="I31" i="16" l="1"/>
  <c r="F32" i="16" s="1"/>
  <c r="E32" i="16" s="1"/>
  <c r="G32" i="16" s="1"/>
  <c r="I32" i="16" l="1"/>
  <c r="F33" i="16" s="1"/>
  <c r="E33" i="16" s="1"/>
  <c r="G33" i="16" s="1"/>
  <c r="I33" i="16" l="1"/>
  <c r="F34" i="16" s="1"/>
  <c r="E34" i="16" s="1"/>
  <c r="G34" i="16" s="1"/>
  <c r="I34" i="16" l="1"/>
  <c r="F35" i="16" s="1"/>
  <c r="E35" i="16" s="1"/>
  <c r="G35" i="16" s="1"/>
  <c r="I35" i="16" l="1"/>
  <c r="F36" i="16" s="1"/>
  <c r="E36" i="16" s="1"/>
  <c r="G36" i="16" s="1"/>
  <c r="I36" i="16" l="1"/>
  <c r="F37" i="16" s="1"/>
  <c r="E37" i="16" s="1"/>
  <c r="G37" i="16" s="1"/>
  <c r="I37" i="16" l="1"/>
  <c r="F38" i="16" s="1"/>
  <c r="E38" i="16" s="1"/>
  <c r="G38" i="16" s="1"/>
  <c r="I38" i="16" l="1"/>
  <c r="F39" i="16" s="1"/>
  <c r="E39" i="16" s="1"/>
  <c r="G39" i="16" s="1"/>
  <c r="I39" i="16" l="1"/>
  <c r="F40" i="16" s="1"/>
  <c r="E40" i="16" s="1"/>
  <c r="G40" i="16" s="1"/>
  <c r="I40" i="16" l="1"/>
  <c r="F41" i="16" s="1"/>
  <c r="E41" i="16" s="1"/>
  <c r="G41" i="16" s="1"/>
  <c r="I41" i="16" l="1"/>
  <c r="F42" i="16" s="1"/>
  <c r="E42" i="16" s="1"/>
  <c r="G42" i="16" s="1"/>
  <c r="I42" i="16" l="1"/>
  <c r="F43" i="16" l="1"/>
  <c r="E43" i="16" s="1"/>
  <c r="G43" i="16" s="1"/>
  <c r="I43" i="16" l="1"/>
  <c r="F44" i="16" s="1"/>
  <c r="E44" i="16" l="1"/>
  <c r="G44" i="16" s="1"/>
  <c r="I44" i="16" l="1"/>
  <c r="F45" i="16" l="1"/>
  <c r="E45" i="16" s="1"/>
  <c r="G45" i="16" s="1"/>
  <c r="I45" i="16" l="1"/>
  <c r="F46" i="16" l="1"/>
  <c r="E46" i="16" s="1"/>
  <c r="G46" i="16" s="1"/>
  <c r="I46" i="16" l="1"/>
  <c r="F47" i="16" l="1"/>
  <c r="E47" i="16" s="1"/>
  <c r="G47" i="16" s="1"/>
  <c r="I47" i="16" l="1"/>
  <c r="F48" i="16" s="1"/>
  <c r="E48" i="16" l="1"/>
  <c r="G48" i="16" s="1"/>
  <c r="I48" i="16" l="1"/>
  <c r="F49" i="16" l="1"/>
  <c r="E49" i="16" s="1"/>
  <c r="G49" i="16" s="1"/>
  <c r="I49" i="16" l="1"/>
  <c r="F50" i="16" s="1"/>
  <c r="E50" i="16" s="1"/>
  <c r="G50" i="16" s="1"/>
  <c r="I50" i="16" l="1"/>
  <c r="F51" i="16" s="1"/>
  <c r="E51" i="16" s="1"/>
  <c r="G51" i="16" s="1"/>
  <c r="I51" i="16" l="1"/>
  <c r="F52" i="16" l="1"/>
  <c r="E52" i="16" s="1"/>
  <c r="G52" i="16" s="1"/>
  <c r="I52" i="16" l="1"/>
  <c r="F53" i="16" l="1"/>
  <c r="E53" i="16" s="1"/>
  <c r="G53" i="16" s="1"/>
  <c r="I53" i="16" l="1"/>
  <c r="F54" i="16" l="1"/>
  <c r="E54" i="16" s="1"/>
  <c r="G54" i="16" s="1"/>
  <c r="I54" i="16" l="1"/>
  <c r="F55" i="16" s="1"/>
  <c r="E55" i="16" s="1"/>
  <c r="G55" i="16" s="1"/>
  <c r="I55" i="16" l="1"/>
  <c r="F56" i="16" l="1"/>
  <c r="E56" i="16" s="1"/>
  <c r="G56" i="16" s="1"/>
  <c r="I56" i="16" l="1"/>
  <c r="F57" i="16" l="1"/>
  <c r="E57" i="16" s="1"/>
  <c r="G57" i="16" s="1"/>
  <c r="I57" i="16" l="1"/>
  <c r="F58" i="16" l="1"/>
  <c r="E58" i="16" s="1"/>
  <c r="G58" i="16" s="1"/>
  <c r="I58" i="16" l="1"/>
  <c r="F59" i="16" l="1"/>
  <c r="E59" i="16" s="1"/>
  <c r="G59" i="16" s="1"/>
  <c r="I59" i="16" l="1"/>
  <c r="F60" i="16" l="1"/>
  <c r="E60" i="16" s="1"/>
  <c r="G60" i="16" s="1"/>
  <c r="I60" i="16" l="1"/>
  <c r="F61" i="16" l="1"/>
  <c r="E61" i="16" s="1"/>
  <c r="G61" i="16" s="1"/>
  <c r="I61" i="16" l="1"/>
  <c r="F62" i="16" l="1"/>
  <c r="E62" i="16" s="1"/>
  <c r="G62" i="16" s="1"/>
  <c r="I62" i="16" l="1"/>
  <c r="F63" i="16" l="1"/>
  <c r="E63" i="16" s="1"/>
  <c r="G63" i="16" s="1"/>
  <c r="I63" i="16" l="1"/>
  <c r="F64" i="16" l="1"/>
  <c r="E64" i="16" s="1"/>
  <c r="G64" i="16" s="1"/>
  <c r="I64" i="16" l="1"/>
  <c r="F65" i="16" l="1"/>
  <c r="E65" i="16" s="1"/>
  <c r="G65" i="16" s="1"/>
  <c r="I65" i="16" l="1"/>
  <c r="F66" i="16" l="1"/>
  <c r="E66" i="16" s="1"/>
  <c r="G66" i="16" s="1"/>
  <c r="I66" i="16" l="1"/>
  <c r="F67" i="16" l="1"/>
  <c r="E67" i="16" s="1"/>
  <c r="G67" i="16" s="1"/>
  <c r="I67" i="16" l="1"/>
  <c r="F68" i="16" l="1"/>
  <c r="E68" i="16" s="1"/>
  <c r="G68" i="16" s="1"/>
  <c r="I68" i="16" l="1"/>
  <c r="F69" i="16" l="1"/>
  <c r="E69" i="16" s="1"/>
  <c r="G69" i="16" s="1"/>
  <c r="I69" i="16" l="1"/>
  <c r="F70" i="16" l="1"/>
  <c r="E70" i="16" s="1"/>
  <c r="G70" i="16" s="1"/>
  <c r="I70" i="16" l="1"/>
  <c r="F71" i="16" l="1"/>
  <c r="E71" i="16" s="1"/>
  <c r="G71" i="16" s="1"/>
  <c r="I71" i="16" l="1"/>
  <c r="F72" i="16" s="1"/>
  <c r="E72" i="16" s="1"/>
  <c r="G72" i="16" s="1"/>
  <c r="I72" i="16" l="1"/>
  <c r="F73" i="16" l="1"/>
  <c r="E73" i="16" s="1"/>
  <c r="G73" i="16" s="1"/>
  <c r="I73" i="16" l="1"/>
  <c r="F74" i="16" l="1"/>
  <c r="E74" i="16" s="1"/>
  <c r="G74" i="16" s="1"/>
  <c r="I74" i="16" l="1"/>
  <c r="F75" i="16" l="1"/>
  <c r="E75" i="16" s="1"/>
  <c r="G75" i="16" s="1"/>
  <c r="I75" i="16" l="1"/>
  <c r="F76" i="16" l="1"/>
  <c r="E76" i="16" s="1"/>
  <c r="G76" i="16" s="1"/>
  <c r="I76" i="16" l="1"/>
  <c r="F77" i="16" l="1"/>
  <c r="E77" i="16" s="1"/>
  <c r="G77" i="16" s="1"/>
  <c r="I77" i="16" l="1"/>
  <c r="F78" i="16" l="1"/>
  <c r="E78" i="16" s="1"/>
  <c r="G78" i="16" s="1"/>
  <c r="I78" i="16" l="1"/>
  <c r="F79" i="16" l="1"/>
  <c r="E79" i="16" s="1"/>
  <c r="G79" i="16" s="1"/>
  <c r="I79" i="16" l="1"/>
  <c r="F80" i="16" l="1"/>
  <c r="E80" i="16" s="1"/>
  <c r="G80" i="16" s="1"/>
  <c r="I80" i="16" l="1"/>
  <c r="F81" i="16" l="1"/>
  <c r="E81" i="16" s="1"/>
  <c r="G81" i="16" s="1"/>
  <c r="I81" i="16" l="1"/>
  <c r="F82" i="16" l="1"/>
  <c r="E82" i="16" s="1"/>
  <c r="G82" i="16" s="1"/>
  <c r="I82" i="16" l="1"/>
  <c r="F83" i="16" l="1"/>
  <c r="E83" i="16" s="1"/>
  <c r="G83" i="16" s="1"/>
  <c r="I83" i="16" l="1"/>
  <c r="F84" i="16" l="1"/>
  <c r="E84" i="16" s="1"/>
  <c r="G84" i="16" s="1"/>
  <c r="I84" i="16" l="1"/>
  <c r="F85" i="16" l="1"/>
  <c r="E85" i="16" s="1"/>
  <c r="G85" i="16" s="1"/>
  <c r="I85" i="16" l="1"/>
  <c r="F86" i="16" l="1"/>
  <c r="E86" i="16" s="1"/>
  <c r="G86" i="16" s="1"/>
  <c r="I86" i="16" l="1"/>
  <c r="F87" i="16" l="1"/>
  <c r="E87" i="16" s="1"/>
  <c r="G87" i="16" s="1"/>
  <c r="I87" i="16" l="1"/>
  <c r="F88" i="16" l="1"/>
  <c r="E88" i="16" s="1"/>
  <c r="G88" i="16" s="1"/>
  <c r="I88" i="16" l="1"/>
  <c r="F89" i="16" l="1"/>
  <c r="E89" i="16" s="1"/>
  <c r="G89" i="16" s="1"/>
  <c r="I89" i="16" l="1"/>
  <c r="F90" i="16" l="1"/>
  <c r="E90" i="16" s="1"/>
  <c r="G90" i="16" s="1"/>
  <c r="I90" i="16" l="1"/>
  <c r="F91" i="16" l="1"/>
  <c r="E91" i="16" s="1"/>
  <c r="G91" i="16" s="1"/>
  <c r="I91" i="16" l="1"/>
  <c r="F92" i="16" s="1"/>
  <c r="E92" i="16" l="1"/>
  <c r="G92" i="16" s="1"/>
  <c r="I92" i="16" l="1"/>
  <c r="F93" i="16" l="1"/>
  <c r="E93" i="16" s="1"/>
  <c r="G93" i="16" s="1"/>
  <c r="I93" i="16" l="1"/>
  <c r="F94" i="16" l="1"/>
  <c r="E94" i="16" s="1"/>
  <c r="G94" i="16" s="1"/>
  <c r="I94" i="16" l="1"/>
  <c r="F95" i="16" l="1"/>
  <c r="E95" i="16" s="1"/>
  <c r="G95" i="16" s="1"/>
  <c r="I95" i="16" l="1"/>
  <c r="F96" i="16" l="1"/>
  <c r="E96" i="16" s="1"/>
  <c r="G96" i="16" s="1"/>
  <c r="I96" i="16" l="1"/>
  <c r="F97" i="16" l="1"/>
  <c r="E97" i="16" s="1"/>
  <c r="G97" i="16" s="1"/>
  <c r="I97" i="16" l="1"/>
  <c r="F98" i="16" l="1"/>
  <c r="E98" i="16" s="1"/>
  <c r="G98" i="16" s="1"/>
  <c r="I98" i="16" l="1"/>
  <c r="F99" i="16" l="1"/>
  <c r="E99" i="16" s="1"/>
  <c r="G99" i="16" s="1"/>
  <c r="I99" i="16" l="1"/>
  <c r="F100" i="16" l="1"/>
  <c r="E100" i="16" s="1"/>
  <c r="G100" i="16" s="1"/>
  <c r="I100" i="16" l="1"/>
  <c r="F101" i="16" l="1"/>
  <c r="E101" i="16" s="1"/>
  <c r="G101" i="16" s="1"/>
  <c r="I101" i="16" l="1"/>
  <c r="F102" i="16" s="1"/>
  <c r="E102" i="16" s="1"/>
  <c r="G102" i="16" s="1"/>
  <c r="I102" i="16" l="1"/>
  <c r="F103" i="16" s="1"/>
  <c r="E103" i="16" s="1"/>
  <c r="G103" i="16" s="1"/>
  <c r="I103" i="16" l="1"/>
  <c r="F104" i="16" l="1"/>
  <c r="E104" i="16" s="1"/>
  <c r="G104" i="16" s="1"/>
  <c r="I104" i="16" l="1"/>
  <c r="F105" i="16" s="1"/>
  <c r="E105" i="16" s="1"/>
  <c r="G105" i="16" s="1"/>
  <c r="I105" i="16" l="1"/>
  <c r="F106" i="16" s="1"/>
  <c r="E106" i="16" s="1"/>
  <c r="G106" i="16" s="1"/>
  <c r="I106" i="16" l="1"/>
  <c r="F107" i="16" l="1"/>
  <c r="E107" i="16" s="1"/>
  <c r="G107" i="16" s="1"/>
  <c r="I107" i="16" l="1"/>
  <c r="F108" i="16" l="1"/>
  <c r="E108" i="16" s="1"/>
  <c r="G108" i="16" s="1"/>
  <c r="I108" i="16" l="1"/>
  <c r="F109" i="16" l="1"/>
  <c r="E109" i="16" s="1"/>
  <c r="G109" i="16" s="1"/>
  <c r="I109" i="16" l="1"/>
  <c r="F110" i="16" l="1"/>
  <c r="E110" i="16" s="1"/>
  <c r="G110" i="16" s="1"/>
  <c r="I110" i="16" l="1"/>
  <c r="F111" i="16" l="1"/>
  <c r="E111" i="16" s="1"/>
  <c r="G111" i="16" s="1"/>
  <c r="I111" i="16" l="1"/>
  <c r="F112" i="16" l="1"/>
  <c r="E112" i="16" s="1"/>
  <c r="G112" i="16" s="1"/>
  <c r="I112" i="16" l="1"/>
  <c r="F113" i="16" l="1"/>
  <c r="E113" i="16" s="1"/>
  <c r="G113" i="16" s="1"/>
  <c r="I113" i="16" l="1"/>
  <c r="F114" i="16" l="1"/>
  <c r="E114" i="16" s="1"/>
  <c r="G114" i="16" s="1"/>
  <c r="I114" i="16" l="1"/>
  <c r="F115" i="16" l="1"/>
  <c r="E115" i="16" s="1"/>
  <c r="G115" i="16" s="1"/>
  <c r="I115" i="16" l="1"/>
  <c r="F116" i="16" l="1"/>
  <c r="E116" i="16" s="1"/>
  <c r="G116" i="16" s="1"/>
  <c r="I116" i="16" l="1"/>
  <c r="F117" i="16" s="1"/>
  <c r="E117" i="16" l="1"/>
  <c r="G117" i="16" s="1"/>
  <c r="I117" i="16" l="1"/>
  <c r="F118" i="16" l="1"/>
  <c r="E118" i="16" s="1"/>
  <c r="G118" i="16" s="1"/>
  <c r="I118" i="16" l="1"/>
  <c r="F119" i="16" s="1"/>
  <c r="E119" i="16" l="1"/>
  <c r="G119" i="16" s="1"/>
  <c r="I119" i="16" l="1"/>
  <c r="F120" i="16" l="1"/>
  <c r="E120" i="16" s="1"/>
  <c r="G120" i="16" s="1"/>
  <c r="I120" i="16" l="1"/>
  <c r="F121" i="16" l="1"/>
  <c r="E121" i="16" s="1"/>
  <c r="G121" i="16" s="1"/>
  <c r="I121" i="16" l="1"/>
  <c r="F122" i="16" l="1"/>
  <c r="E122" i="16" s="1"/>
  <c r="G122" i="16" s="1"/>
  <c r="I122" i="16" l="1"/>
  <c r="F123" i="16" l="1"/>
  <c r="E123" i="16" s="1"/>
  <c r="G123" i="16" s="1"/>
  <c r="I123" i="16" l="1"/>
  <c r="F124" i="16" l="1"/>
  <c r="E124" i="16" s="1"/>
  <c r="G124" i="16" s="1"/>
  <c r="I124" i="16" l="1"/>
  <c r="F125" i="16" l="1"/>
  <c r="E125" i="16" s="1"/>
  <c r="G125" i="16" s="1"/>
  <c r="I125" i="16" l="1"/>
  <c r="F126" i="16" l="1"/>
  <c r="E126" i="16" s="1"/>
  <c r="G126" i="16" s="1"/>
  <c r="I126" i="16" l="1"/>
  <c r="F127" i="16" l="1"/>
  <c r="E127" i="16" s="1"/>
  <c r="G127" i="16" s="1"/>
  <c r="I127" i="16" l="1"/>
  <c r="F128" i="16" l="1"/>
  <c r="E128" i="16" s="1"/>
  <c r="G128" i="16" s="1"/>
  <c r="I128" i="16" l="1"/>
  <c r="F129" i="16" l="1"/>
  <c r="E129" i="16" s="1"/>
  <c r="G129" i="16" s="1"/>
  <c r="I129" i="16" l="1"/>
  <c r="F130" i="16" l="1"/>
  <c r="E130" i="16" s="1"/>
  <c r="G130" i="16" s="1"/>
  <c r="I130" i="16" l="1"/>
  <c r="F131" i="16" l="1"/>
  <c r="E131" i="16" s="1"/>
  <c r="G131" i="16" s="1"/>
  <c r="I131" i="16" l="1"/>
  <c r="F132" i="16" l="1"/>
  <c r="E132" i="16" s="1"/>
  <c r="G132" i="16" s="1"/>
  <c r="I132" i="16" l="1"/>
  <c r="F133" i="16" l="1"/>
  <c r="E133" i="16" s="1"/>
  <c r="G133" i="16" s="1"/>
  <c r="I133" i="16" l="1"/>
  <c r="F134" i="16" l="1"/>
  <c r="E134" i="16" s="1"/>
  <c r="G134" i="16" s="1"/>
  <c r="I134" i="16" l="1"/>
  <c r="F135" i="16" s="1"/>
  <c r="E135" i="16" l="1"/>
  <c r="G135" i="16" s="1"/>
  <c r="I135" i="16" l="1"/>
  <c r="F136" i="16" l="1"/>
  <c r="E136" i="16" s="1"/>
  <c r="G136" i="16" s="1"/>
  <c r="I136" i="16" l="1"/>
  <c r="F137" i="16" l="1"/>
  <c r="E137" i="16" s="1"/>
  <c r="G137" i="16" s="1"/>
  <c r="I137" i="16" l="1"/>
  <c r="F138" i="16" s="1"/>
  <c r="E138" i="16" l="1"/>
  <c r="G138" i="16" s="1"/>
  <c r="I138" i="16" l="1"/>
  <c r="F139" i="16" l="1"/>
  <c r="E139" i="16" s="1"/>
  <c r="G139" i="16" s="1"/>
  <c r="I139" i="16" l="1"/>
  <c r="F140" i="16" l="1"/>
  <c r="E140" i="16" s="1"/>
  <c r="G140" i="16" s="1"/>
  <c r="I140" i="16" l="1"/>
  <c r="F141" i="16" l="1"/>
  <c r="E141" i="16" s="1"/>
  <c r="G141" i="16" s="1"/>
  <c r="I141" i="16" l="1"/>
  <c r="F142" i="16" l="1"/>
  <c r="E142" i="16" s="1"/>
  <c r="G142" i="16" s="1"/>
  <c r="I142" i="16" l="1"/>
  <c r="F143" i="16" l="1"/>
  <c r="E143" i="16" s="1"/>
  <c r="G143" i="16" s="1"/>
  <c r="I143" i="16" l="1"/>
  <c r="F144" i="16" l="1"/>
  <c r="E144" i="16" s="1"/>
  <c r="G144" i="16" s="1"/>
  <c r="I144" i="16" l="1"/>
  <c r="F145" i="16" l="1"/>
  <c r="E145" i="16" s="1"/>
  <c r="G145" i="16" s="1"/>
  <c r="I145" i="16" l="1"/>
  <c r="F146" i="16" l="1"/>
  <c r="E146" i="16" s="1"/>
  <c r="G146" i="16" s="1"/>
  <c r="I146" i="16" l="1"/>
  <c r="F147" i="16" l="1"/>
  <c r="E147" i="16" s="1"/>
  <c r="G147" i="16" s="1"/>
  <c r="I147" i="16" l="1"/>
  <c r="F148" i="16" l="1"/>
  <c r="E148" i="16" s="1"/>
  <c r="G148" i="16" s="1"/>
  <c r="I148" i="16" l="1"/>
  <c r="F149" i="16" l="1"/>
  <c r="E149" i="16" s="1"/>
  <c r="G149" i="16" s="1"/>
  <c r="I149" i="16" l="1"/>
  <c r="F150" i="16" l="1"/>
  <c r="E150" i="16" s="1"/>
  <c r="G150" i="16" s="1"/>
  <c r="I150" i="16" l="1"/>
  <c r="F151" i="16" l="1"/>
  <c r="E151" i="16" s="1"/>
  <c r="G151" i="16" s="1"/>
  <c r="I151" i="16" l="1"/>
  <c r="F152" i="16" l="1"/>
  <c r="E152" i="16" s="1"/>
  <c r="G152" i="16" s="1"/>
  <c r="I152" i="16" l="1"/>
  <c r="F153" i="16" l="1"/>
  <c r="E153" i="16" s="1"/>
  <c r="G153" i="16" s="1"/>
  <c r="I153" i="16" l="1"/>
  <c r="F154" i="16" s="1"/>
  <c r="E154" i="16" s="1"/>
  <c r="G154" i="16" s="1"/>
  <c r="I154" i="16" l="1"/>
  <c r="F155" i="16" l="1"/>
  <c r="E155" i="16" s="1"/>
  <c r="G155" i="16" s="1"/>
  <c r="I155" i="16" l="1"/>
  <c r="F156" i="16" l="1"/>
  <c r="E156" i="16" s="1"/>
  <c r="G156" i="16" s="1"/>
  <c r="I156" i="16" l="1"/>
  <c r="F157" i="16" l="1"/>
  <c r="E157" i="16" s="1"/>
  <c r="G157" i="16" s="1"/>
  <c r="I157" i="16" l="1"/>
  <c r="F158" i="16" l="1"/>
  <c r="E158" i="16" s="1"/>
  <c r="G158" i="16" s="1"/>
  <c r="I158" i="16" l="1"/>
  <c r="F159" i="16" l="1"/>
  <c r="E159" i="16" s="1"/>
  <c r="G159" i="16" s="1"/>
  <c r="I159" i="16" l="1"/>
  <c r="F160" i="16" l="1"/>
  <c r="E160" i="16" s="1"/>
  <c r="G160" i="16" s="1"/>
  <c r="I160" i="16" l="1"/>
  <c r="F161" i="16" l="1"/>
  <c r="E161" i="16" s="1"/>
  <c r="G161" i="16" s="1"/>
  <c r="I161" i="16" l="1"/>
  <c r="F162" i="16" l="1"/>
  <c r="E162" i="16" s="1"/>
  <c r="G162" i="16" s="1"/>
  <c r="I162" i="16" l="1"/>
  <c r="F163" i="16" l="1"/>
  <c r="E163" i="16" s="1"/>
  <c r="G163" i="16" s="1"/>
  <c r="I163" i="16" l="1"/>
  <c r="F164" i="16" l="1"/>
  <c r="E164" i="16" s="1"/>
  <c r="G164" i="16" s="1"/>
  <c r="I164" i="16" l="1"/>
  <c r="F165" i="16" l="1"/>
  <c r="E165" i="16" s="1"/>
  <c r="G165" i="16" s="1"/>
  <c r="I165" i="16" l="1"/>
  <c r="F166" i="16" l="1"/>
  <c r="E166" i="16" s="1"/>
  <c r="G166" i="16" s="1"/>
  <c r="I166" i="16" l="1"/>
  <c r="F167" i="16" l="1"/>
  <c r="E167" i="16" s="1"/>
  <c r="G167" i="16" s="1"/>
  <c r="I167" i="16" l="1"/>
  <c r="F168" i="16" l="1"/>
  <c r="E168" i="16" s="1"/>
  <c r="G168" i="16" s="1"/>
  <c r="I168" i="16" l="1"/>
  <c r="F169" i="16" l="1"/>
  <c r="E169" i="16" s="1"/>
  <c r="G169" i="16" s="1"/>
  <c r="I169" i="16" l="1"/>
  <c r="F170" i="16" l="1"/>
  <c r="E170" i="16" s="1"/>
  <c r="G170" i="16" s="1"/>
  <c r="I170" i="16" l="1"/>
  <c r="F171" i="16" l="1"/>
  <c r="E171" i="16" s="1"/>
  <c r="G171" i="16" s="1"/>
  <c r="I171" i="16" l="1"/>
  <c r="F172" i="16" l="1"/>
  <c r="E172" i="16" s="1"/>
  <c r="G172" i="16" s="1"/>
  <c r="I172" i="16" l="1"/>
  <c r="F173" i="16" l="1"/>
  <c r="E173" i="16" s="1"/>
  <c r="G173" i="16" s="1"/>
  <c r="I173" i="16" l="1"/>
  <c r="F174" i="16" l="1"/>
  <c r="E174" i="16" s="1"/>
  <c r="G174" i="16" s="1"/>
  <c r="I174" i="16" l="1"/>
  <c r="F175" i="16" l="1"/>
  <c r="E175" i="16" s="1"/>
  <c r="G175" i="16" s="1"/>
  <c r="I175" i="16" l="1"/>
  <c r="F176" i="16" l="1"/>
  <c r="E176" i="16" s="1"/>
  <c r="G176" i="16" s="1"/>
  <c r="I176" i="16" l="1"/>
  <c r="F177" i="16" l="1"/>
  <c r="E177" i="16" s="1"/>
  <c r="G177" i="16" s="1"/>
  <c r="I177" i="16" l="1"/>
  <c r="F178" i="16" l="1"/>
  <c r="E178" i="16" s="1"/>
  <c r="G178" i="16" s="1"/>
  <c r="I178" i="16" l="1"/>
  <c r="F179" i="16" l="1"/>
  <c r="E179" i="16" s="1"/>
  <c r="G179" i="16" s="1"/>
  <c r="I179" i="16" l="1"/>
  <c r="F180" i="16" l="1"/>
  <c r="E180" i="16" s="1"/>
  <c r="G180" i="16" s="1"/>
  <c r="I180" i="16" l="1"/>
  <c r="F181" i="16" l="1"/>
  <c r="E181" i="16" s="1"/>
  <c r="G181" i="16" s="1"/>
  <c r="I181" i="16" l="1"/>
  <c r="F182" i="16" l="1"/>
  <c r="E182" i="16" s="1"/>
  <c r="G182" i="16" s="1"/>
  <c r="I182" i="16" l="1"/>
  <c r="F183" i="16" l="1"/>
  <c r="E183" i="16" s="1"/>
  <c r="G183" i="16" s="1"/>
  <c r="I183" i="16" l="1"/>
  <c r="F184" i="16" l="1"/>
  <c r="E184" i="16" s="1"/>
  <c r="G184" i="16" s="1"/>
  <c r="I184" i="16" l="1"/>
  <c r="F185" i="16" l="1"/>
  <c r="E185" i="16" s="1"/>
  <c r="G185" i="16" s="1"/>
  <c r="I185" i="16" l="1"/>
  <c r="F186" i="16" l="1"/>
  <c r="E186" i="16" s="1"/>
  <c r="G186" i="16" s="1"/>
  <c r="I186" i="16" l="1"/>
  <c r="F187" i="16" l="1"/>
  <c r="E187" i="16" s="1"/>
  <c r="G187" i="16" s="1"/>
  <c r="I187" i="16" l="1"/>
  <c r="F188" i="16" l="1"/>
  <c r="E188" i="16" s="1"/>
  <c r="G188" i="16" s="1"/>
  <c r="I188" i="16" l="1"/>
  <c r="F189" i="16" l="1"/>
  <c r="E189" i="16" s="1"/>
  <c r="G189" i="16" s="1"/>
  <c r="I189" i="16" l="1"/>
  <c r="F190" i="16" l="1"/>
  <c r="E190" i="16" s="1"/>
  <c r="G190" i="16" s="1"/>
  <c r="I190" i="16" l="1"/>
  <c r="F191" i="16" l="1"/>
  <c r="E191" i="16" s="1"/>
  <c r="G191" i="16" s="1"/>
  <c r="I191" i="16" l="1"/>
  <c r="F192" i="16" s="1"/>
  <c r="E192" i="16" s="1"/>
  <c r="G192" i="16" s="1"/>
  <c r="I192" i="16" l="1"/>
  <c r="F193" i="16" s="1"/>
  <c r="E193" i="16" s="1"/>
  <c r="G193" i="16" s="1"/>
  <c r="I193" i="16" l="1"/>
  <c r="F194" i="16" s="1"/>
  <c r="E194" i="16" s="1"/>
  <c r="G194" i="16" s="1"/>
  <c r="I194" i="16" l="1"/>
  <c r="F195" i="16" s="1"/>
  <c r="E195" i="16" s="1"/>
  <c r="G195" i="16" s="1"/>
  <c r="I195" i="16" l="1"/>
  <c r="F196" i="16" s="1"/>
  <c r="E196" i="16" s="1"/>
  <c r="G196" i="16" s="1"/>
  <c r="I196" i="16" l="1"/>
  <c r="F197" i="16" s="1"/>
  <c r="E197" i="16" s="1"/>
  <c r="G197" i="16" s="1"/>
  <c r="I197" i="16" l="1"/>
  <c r="F198" i="16" s="1"/>
  <c r="E198" i="16" s="1"/>
  <c r="G198" i="16" s="1"/>
  <c r="I198" i="16" l="1"/>
  <c r="F199" i="16" s="1"/>
  <c r="E199" i="16" s="1"/>
  <c r="G199" i="16" s="1"/>
  <c r="I199" i="16" l="1"/>
  <c r="F200" i="16" s="1"/>
  <c r="E200" i="16" s="1"/>
  <c r="G200" i="16" s="1"/>
  <c r="I200" i="16" l="1"/>
  <c r="F201" i="16" s="1"/>
  <c r="E201" i="16" s="1"/>
  <c r="G201" i="16" s="1"/>
  <c r="I201" i="16" l="1"/>
  <c r="F202" i="16" l="1"/>
  <c r="E202" i="16" s="1"/>
  <c r="G202" i="16" s="1"/>
  <c r="I202" i="16" l="1"/>
  <c r="F203" i="16" s="1"/>
  <c r="E203" i="16" s="1"/>
  <c r="G203" i="16" s="1"/>
  <c r="I203" i="16" l="1"/>
  <c r="F204" i="16" s="1"/>
  <c r="E204" i="16" s="1"/>
  <c r="G204" i="16" s="1"/>
  <c r="I204" i="16" l="1"/>
  <c r="F205" i="16" s="1"/>
  <c r="E205" i="16" s="1"/>
  <c r="G205" i="16" s="1"/>
  <c r="I205" i="16" l="1"/>
  <c r="F206" i="16" s="1"/>
  <c r="E206" i="16" s="1"/>
  <c r="G206" i="16" s="1"/>
  <c r="I206" i="16" l="1"/>
  <c r="F207" i="16" s="1"/>
  <c r="E207" i="16" s="1"/>
  <c r="G207" i="16" s="1"/>
  <c r="I207" i="16" l="1"/>
  <c r="F208" i="16" s="1"/>
  <c r="E208" i="16" s="1"/>
  <c r="G208" i="16" s="1"/>
  <c r="I208" i="16" l="1"/>
  <c r="F209" i="16" l="1"/>
  <c r="E209" i="16" s="1"/>
  <c r="G209" i="16" s="1"/>
  <c r="I209" i="16" l="1"/>
  <c r="F210" i="16" s="1"/>
  <c r="E210" i="16" s="1"/>
  <c r="G210" i="16" s="1"/>
  <c r="I210" i="16" l="1"/>
  <c r="F211" i="16" s="1"/>
  <c r="E211" i="16" s="1"/>
  <c r="G211" i="16" s="1"/>
  <c r="I211" i="16" l="1"/>
  <c r="F212" i="16" l="1"/>
  <c r="E212" i="16" s="1"/>
  <c r="G212" i="16" s="1"/>
  <c r="I212" i="16" l="1"/>
  <c r="F213" i="16" s="1"/>
  <c r="E213" i="16" s="1"/>
  <c r="G213" i="16" s="1"/>
  <c r="I213" i="16" l="1"/>
  <c r="F214" i="16" l="1"/>
  <c r="E214" i="16" s="1"/>
  <c r="G214" i="16" s="1"/>
  <c r="I214" i="16" l="1"/>
  <c r="F215" i="16" s="1"/>
  <c r="E215" i="16" s="1"/>
  <c r="G215" i="16" s="1"/>
  <c r="I215" i="16" l="1"/>
  <c r="F216" i="16" s="1"/>
  <c r="E216" i="16" s="1"/>
  <c r="G216" i="16" s="1"/>
  <c r="I216" i="16" l="1"/>
  <c r="F217" i="16" s="1"/>
  <c r="E217" i="16" s="1"/>
  <c r="G217" i="16" s="1"/>
  <c r="I217" i="16" l="1"/>
  <c r="F218" i="16" s="1"/>
  <c r="E218" i="16" s="1"/>
  <c r="G218" i="16" s="1"/>
  <c r="I218" i="16" l="1"/>
  <c r="F219" i="16" s="1"/>
  <c r="E219" i="16" l="1"/>
  <c r="G219" i="16" s="1"/>
  <c r="I219" i="16" l="1"/>
  <c r="F220" i="16" s="1"/>
  <c r="E220" i="16" s="1"/>
  <c r="G220" i="16" s="1"/>
  <c r="I220" i="16" l="1"/>
  <c r="F221" i="16" s="1"/>
  <c r="E221" i="16" s="1"/>
  <c r="G221" i="16" s="1"/>
  <c r="I221" i="16" l="1"/>
  <c r="F222" i="16" l="1"/>
  <c r="E222" i="16" s="1"/>
  <c r="G222" i="16" s="1"/>
  <c r="I222" i="16" l="1"/>
  <c r="F223" i="16" l="1"/>
  <c r="E223" i="16" s="1"/>
  <c r="G223" i="16" s="1"/>
  <c r="I223" i="16" l="1"/>
  <c r="F224" i="16" l="1"/>
  <c r="E224" i="16" s="1"/>
  <c r="G224" i="16" s="1"/>
  <c r="I224" i="16" l="1"/>
  <c r="F225" i="16" s="1"/>
  <c r="E225" i="16" l="1"/>
  <c r="G225" i="16" s="1"/>
  <c r="I225" i="16" l="1"/>
  <c r="F226" i="16" s="1"/>
  <c r="E226" i="16" l="1"/>
  <c r="G226" i="16" s="1"/>
  <c r="I226" i="16" l="1"/>
  <c r="F227" i="16" s="1"/>
  <c r="E227" i="16" s="1"/>
  <c r="G227" i="16" s="1"/>
  <c r="I227" i="16" l="1"/>
  <c r="F228" i="16" l="1"/>
  <c r="E228" i="16" s="1"/>
  <c r="G228" i="16" s="1"/>
  <c r="I228" i="16" l="1"/>
  <c r="F229" i="16" l="1"/>
  <c r="E229" i="16" s="1"/>
  <c r="G229" i="16" s="1"/>
  <c r="I229" i="16" l="1"/>
  <c r="F230" i="16" l="1"/>
  <c r="E230" i="16" s="1"/>
  <c r="G230" i="16" s="1"/>
  <c r="I230" i="16" l="1"/>
  <c r="F231" i="16" l="1"/>
  <c r="E231" i="16" s="1"/>
  <c r="G231" i="16" s="1"/>
  <c r="I231" i="16" l="1"/>
  <c r="F232" i="16" l="1"/>
  <c r="E232" i="16" s="1"/>
  <c r="G232" i="16" s="1"/>
  <c r="I232" i="16" l="1"/>
  <c r="F233" i="16" l="1"/>
  <c r="E233" i="16" s="1"/>
  <c r="G233" i="16" s="1"/>
  <c r="I233" i="16" l="1"/>
  <c r="F234" i="16" l="1"/>
  <c r="E234" i="16" s="1"/>
  <c r="G234" i="16" s="1"/>
  <c r="I234" i="16" l="1"/>
  <c r="F235" i="16" l="1"/>
  <c r="E235" i="16" s="1"/>
  <c r="G235" i="16" s="1"/>
  <c r="I235" i="16" l="1"/>
  <c r="F236" i="16" s="1"/>
  <c r="E236" i="16" l="1"/>
  <c r="G236" i="16" s="1"/>
  <c r="I236" i="16" l="1"/>
  <c r="F237" i="16" l="1"/>
  <c r="E237" i="16" s="1"/>
  <c r="G237" i="16" s="1"/>
  <c r="I237" i="16" l="1"/>
  <c r="F238" i="16" l="1"/>
  <c r="E238" i="16" s="1"/>
  <c r="G238" i="16" s="1"/>
  <c r="I238" i="16" l="1"/>
  <c r="F239" i="16" s="1"/>
  <c r="E239" i="16" l="1"/>
  <c r="G239" i="16" s="1"/>
  <c r="I239" i="16" l="1"/>
  <c r="F240" i="16" l="1"/>
  <c r="E240" i="16" s="1"/>
  <c r="G240" i="16" s="1"/>
  <c r="I240" i="16" l="1"/>
  <c r="F241" i="16" l="1"/>
  <c r="E241" i="16" s="1"/>
  <c r="G241" i="16" s="1"/>
  <c r="I241" i="16" l="1"/>
  <c r="F242" i="16" l="1"/>
  <c r="E242" i="16" s="1"/>
  <c r="G242" i="16" s="1"/>
  <c r="I242" i="16" l="1"/>
  <c r="F243" i="16" s="1"/>
  <c r="E243" i="16" l="1"/>
  <c r="G243" i="16" s="1"/>
  <c r="I243" i="16" l="1"/>
  <c r="F244" i="16" l="1"/>
  <c r="E244" i="16" s="1"/>
  <c r="G244" i="16" s="1"/>
  <c r="I244" i="16" l="1"/>
  <c r="F245" i="16" s="1"/>
  <c r="E245" i="16" l="1"/>
  <c r="G245" i="16" s="1"/>
  <c r="I245" i="16" l="1"/>
  <c r="F246" i="16" s="1"/>
  <c r="E246" i="16" l="1"/>
  <c r="G246" i="16" s="1"/>
  <c r="I246" i="16" l="1"/>
  <c r="F247" i="16" l="1"/>
  <c r="E247" i="16" s="1"/>
  <c r="G247" i="16" s="1"/>
  <c r="I247" i="16" l="1"/>
  <c r="F248" i="16" l="1"/>
  <c r="E248" i="16" s="1"/>
  <c r="G248" i="16" s="1"/>
  <c r="I248" i="16" l="1"/>
  <c r="F249" i="16" s="1"/>
  <c r="E249" i="16" l="1"/>
  <c r="G249" i="16" s="1"/>
  <c r="I249" i="16" l="1"/>
  <c r="F250" i="16" l="1"/>
  <c r="E250" i="16" s="1"/>
  <c r="G250" i="16" s="1"/>
  <c r="I250" i="16" l="1"/>
  <c r="F251" i="16" l="1"/>
  <c r="E251" i="16" s="1"/>
  <c r="G251" i="16" s="1"/>
  <c r="I251" i="16" l="1"/>
  <c r="F252" i="16" l="1"/>
  <c r="E252" i="16" s="1"/>
  <c r="G252" i="16" s="1"/>
  <c r="I252" i="16" l="1"/>
  <c r="F253" i="16" l="1"/>
  <c r="E253" i="16" s="1"/>
  <c r="G253" i="16" s="1"/>
  <c r="I253" i="16" l="1"/>
  <c r="F254" i="16" l="1"/>
  <c r="E254" i="16" s="1"/>
  <c r="G254" i="16" s="1"/>
  <c r="I254" i="16" l="1"/>
  <c r="F255" i="16" l="1"/>
  <c r="E255" i="16" s="1"/>
  <c r="G255" i="16" s="1"/>
  <c r="I255" i="16" l="1"/>
  <c r="F256" i="16" l="1"/>
  <c r="E256" i="16" s="1"/>
  <c r="G256" i="16" s="1"/>
  <c r="I256" i="16" l="1"/>
  <c r="F257" i="16" l="1"/>
  <c r="E257" i="16" s="1"/>
  <c r="G257" i="16" s="1"/>
  <c r="I257" i="16" l="1"/>
  <c r="F258" i="16" l="1"/>
  <c r="E258" i="16" s="1"/>
  <c r="G258" i="16" s="1"/>
  <c r="I258" i="16" l="1"/>
  <c r="F259" i="16" s="1"/>
  <c r="E259" i="16" l="1"/>
  <c r="G259" i="16" s="1"/>
  <c r="I259" i="16" l="1"/>
  <c r="F260" i="16" l="1"/>
  <c r="E260" i="16" s="1"/>
  <c r="G260" i="16" s="1"/>
  <c r="I260" i="16" l="1"/>
  <c r="F261" i="16" s="1"/>
  <c r="E261" i="16" l="1"/>
  <c r="G261" i="16" s="1"/>
  <c r="I261" i="16" l="1"/>
  <c r="F262" i="16" l="1"/>
  <c r="E262" i="16" s="1"/>
  <c r="G262" i="16" s="1"/>
  <c r="I262" i="16" l="1"/>
  <c r="F263" i="16" l="1"/>
  <c r="E263" i="16" s="1"/>
  <c r="G263" i="16" s="1"/>
  <c r="I263" i="16" l="1"/>
  <c r="F264" i="16" l="1"/>
  <c r="E264" i="16" s="1"/>
  <c r="G264" i="16" s="1"/>
  <c r="I264" i="16" l="1"/>
  <c r="F265" i="16" l="1"/>
  <c r="E265" i="16" s="1"/>
  <c r="G265" i="16" s="1"/>
  <c r="I265" i="16" l="1"/>
  <c r="F266" i="16" l="1"/>
  <c r="E266" i="16" s="1"/>
  <c r="G266" i="16" s="1"/>
  <c r="I266" i="16" l="1"/>
  <c r="F267" i="16" l="1"/>
  <c r="E267" i="16" s="1"/>
  <c r="G267" i="16" s="1"/>
  <c r="I267" i="16" l="1"/>
  <c r="F268" i="16" l="1"/>
  <c r="E268" i="16" s="1"/>
  <c r="G268" i="16" s="1"/>
  <c r="I268" i="16" l="1"/>
  <c r="F269" i="16" l="1"/>
  <c r="E269" i="16" s="1"/>
  <c r="G269" i="16" s="1"/>
  <c r="I269" i="16" l="1"/>
  <c r="F270" i="16" l="1"/>
  <c r="E270" i="16" s="1"/>
  <c r="G270" i="16" s="1"/>
  <c r="I270" i="16" l="1"/>
  <c r="F271" i="16" l="1"/>
  <c r="E271" i="16" s="1"/>
  <c r="G271" i="16" s="1"/>
  <c r="I271" i="16" l="1"/>
  <c r="F272" i="16" s="1"/>
  <c r="E272" i="16" s="1"/>
  <c r="G272" i="16" s="1"/>
  <c r="I272" i="16" l="1"/>
  <c r="F273" i="16" s="1"/>
  <c r="E273" i="16" s="1"/>
  <c r="G273" i="16" s="1"/>
  <c r="I273" i="16" l="1"/>
  <c r="F274" i="16" s="1"/>
  <c r="E274" i="16" s="1"/>
  <c r="G274" i="16" s="1"/>
  <c r="I274" i="16" l="1"/>
  <c r="F275" i="16" s="1"/>
  <c r="E275" i="16" l="1"/>
  <c r="G275" i="16" s="1"/>
  <c r="I275" i="16" l="1"/>
  <c r="F276" i="16" s="1"/>
  <c r="E276" i="16" s="1"/>
  <c r="G276" i="16" s="1"/>
  <c r="I276" i="16" l="1"/>
  <c r="F277" i="16" s="1"/>
  <c r="E277" i="16" s="1"/>
  <c r="G277" i="16" s="1"/>
  <c r="I277" i="16" l="1"/>
  <c r="F278" i="16" l="1"/>
  <c r="E278" i="16" s="1"/>
  <c r="G278" i="16" s="1"/>
  <c r="I278" i="16" l="1"/>
  <c r="F279" i="16" s="1"/>
  <c r="E279" i="16" l="1"/>
  <c r="G279" i="16" s="1"/>
  <c r="I279" i="16" l="1"/>
  <c r="F280" i="16" l="1"/>
  <c r="E280" i="16" s="1"/>
  <c r="G280" i="16" s="1"/>
  <c r="I280" i="16" l="1"/>
  <c r="F281" i="16" s="1"/>
  <c r="E281" i="16" l="1"/>
  <c r="G281" i="16" s="1"/>
  <c r="I281" i="16" l="1"/>
  <c r="F282" i="16" l="1"/>
  <c r="E282" i="16" s="1"/>
  <c r="G282" i="16" s="1"/>
  <c r="I282" i="16" l="1"/>
  <c r="F283" i="16" s="1"/>
  <c r="E283" i="16" l="1"/>
  <c r="G283" i="16" s="1"/>
  <c r="I283" i="16" l="1"/>
  <c r="F284" i="16" s="1"/>
  <c r="E284" i="16" l="1"/>
  <c r="G284" i="16" s="1"/>
  <c r="I284" i="16" l="1"/>
  <c r="F285" i="16" s="1"/>
  <c r="E285" i="16" l="1"/>
  <c r="G285" i="16" s="1"/>
  <c r="I285" i="16" l="1"/>
  <c r="F286" i="16" l="1"/>
  <c r="E286" i="16" s="1"/>
  <c r="G286" i="16" s="1"/>
  <c r="I286" i="16" l="1"/>
  <c r="F287" i="16" s="1"/>
  <c r="E287" i="16" l="1"/>
  <c r="G287" i="16" s="1"/>
  <c r="I287" i="16" l="1"/>
  <c r="F288" i="16" l="1"/>
  <c r="E288" i="16" s="1"/>
  <c r="G288" i="16" s="1"/>
  <c r="I288" i="16" l="1"/>
  <c r="F289" i="16" l="1"/>
  <c r="E289" i="16" s="1"/>
  <c r="G289" i="16" s="1"/>
  <c r="I289" i="16" l="1"/>
  <c r="F290" i="16" s="1"/>
  <c r="E290" i="16" l="1"/>
  <c r="G290" i="16" s="1"/>
  <c r="I290" i="16" l="1"/>
  <c r="F291" i="16" s="1"/>
  <c r="E291" i="16" l="1"/>
  <c r="G291" i="16" s="1"/>
  <c r="I291" i="16" l="1"/>
  <c r="F292" i="16" s="1"/>
  <c r="E292" i="16" l="1"/>
  <c r="G292" i="16" s="1"/>
  <c r="I292" i="16" l="1"/>
  <c r="F293" i="16" s="1"/>
  <c r="E293" i="16" l="1"/>
  <c r="G293" i="16" s="1"/>
  <c r="I293" i="16" l="1"/>
  <c r="F294" i="16" s="1"/>
  <c r="E294" i="16" l="1"/>
  <c r="G294" i="16" s="1"/>
  <c r="I294" i="16" l="1"/>
  <c r="F295" i="16" s="1"/>
  <c r="E295" i="16" l="1"/>
  <c r="G295" i="16" s="1"/>
  <c r="I295" i="16" l="1"/>
  <c r="F296" i="16" s="1"/>
  <c r="E296" i="16" l="1"/>
  <c r="G296" i="16" s="1"/>
  <c r="I296" i="16" l="1"/>
  <c r="F297" i="16" s="1"/>
  <c r="E297" i="16" l="1"/>
  <c r="G297" i="16" s="1"/>
  <c r="I297" i="16" l="1"/>
  <c r="F298" i="16" s="1"/>
  <c r="E298" i="16" l="1"/>
  <c r="G298" i="16" s="1"/>
  <c r="I298" i="16" l="1"/>
  <c r="F299" i="16" l="1"/>
  <c r="E299" i="16" s="1"/>
  <c r="G299" i="16" s="1"/>
  <c r="I299" i="16" l="1"/>
  <c r="F300" i="16" s="1"/>
  <c r="E300" i="16" l="1"/>
  <c r="G300" i="16" s="1"/>
  <c r="I300" i="16" l="1"/>
  <c r="F301" i="16" l="1"/>
  <c r="E301" i="16" s="1"/>
  <c r="G301" i="16" s="1"/>
  <c r="I301" i="16" l="1"/>
  <c r="F302" i="16" l="1"/>
  <c r="E302" i="16" s="1"/>
  <c r="G302" i="16" s="1"/>
  <c r="I302" i="16" l="1"/>
  <c r="F303" i="16" l="1"/>
  <c r="E303" i="16" s="1"/>
  <c r="G303" i="16" s="1"/>
  <c r="I303" i="16" l="1"/>
  <c r="F304" i="16" l="1"/>
  <c r="E304" i="16" s="1"/>
  <c r="G304" i="16" s="1"/>
  <c r="I304" i="16" l="1"/>
  <c r="F305" i="16" l="1"/>
  <c r="E305" i="16" s="1"/>
  <c r="G305" i="16" s="1"/>
  <c r="I305" i="16" l="1"/>
  <c r="F306" i="16" l="1"/>
  <c r="E306" i="16" s="1"/>
  <c r="G306" i="16" s="1"/>
  <c r="I306" i="16" l="1"/>
  <c r="F307" i="16" s="1"/>
  <c r="E307" i="16" l="1"/>
  <c r="G307" i="16" s="1"/>
  <c r="I307" i="16" l="1"/>
  <c r="F308" i="16" l="1"/>
  <c r="E308" i="16" s="1"/>
  <c r="G308" i="16" s="1"/>
  <c r="I308" i="16" l="1"/>
  <c r="F309" i="16" l="1"/>
  <c r="E309" i="16" s="1"/>
  <c r="G309" i="16" s="1"/>
  <c r="I309" i="16" l="1"/>
  <c r="F310" i="16" s="1"/>
  <c r="E310" i="16" l="1"/>
  <c r="G310" i="16" s="1"/>
  <c r="I310" i="16" l="1"/>
  <c r="F311" i="16" l="1"/>
  <c r="E311" i="16" s="1"/>
  <c r="G311" i="16" s="1"/>
  <c r="I311" i="16" l="1"/>
  <c r="F312" i="16" l="1"/>
  <c r="E312" i="16" s="1"/>
  <c r="G312" i="16" s="1"/>
  <c r="I312" i="16" l="1"/>
  <c r="F313" i="16" l="1"/>
  <c r="E313" i="16" s="1"/>
  <c r="G313" i="16" s="1"/>
  <c r="I313" i="16" l="1"/>
  <c r="F314" i="16" l="1"/>
  <c r="E314" i="16" s="1"/>
  <c r="G314" i="16" s="1"/>
  <c r="I314" i="16" l="1"/>
  <c r="F315" i="16" s="1"/>
  <c r="E315" i="16" s="1"/>
  <c r="G315" i="16" s="1"/>
  <c r="I315" i="16" l="1"/>
  <c r="F316" i="16" s="1"/>
  <c r="E316" i="16" s="1"/>
  <c r="G316" i="16" s="1"/>
  <c r="I316" i="16" l="1"/>
  <c r="F317" i="16" s="1"/>
  <c r="E317" i="16" s="1"/>
  <c r="G317" i="16" s="1"/>
  <c r="I317" i="16" l="1"/>
  <c r="F318" i="16" l="1"/>
  <c r="E318" i="16" s="1"/>
  <c r="G318" i="16" s="1"/>
  <c r="I318" i="16" l="1"/>
  <c r="F319" i="16" s="1"/>
  <c r="E319" i="16" l="1"/>
  <c r="G319" i="16" s="1"/>
  <c r="I319" i="16" l="1"/>
  <c r="F320" i="16" l="1"/>
  <c r="E320" i="16" s="1"/>
  <c r="G320" i="16" s="1"/>
  <c r="I320" i="16" l="1"/>
  <c r="F321" i="16" l="1"/>
  <c r="E321" i="16" s="1"/>
  <c r="G321" i="16" s="1"/>
  <c r="I321" i="16" l="1"/>
  <c r="F322" i="16" l="1"/>
  <c r="E322" i="16" s="1"/>
  <c r="G322" i="16" s="1"/>
  <c r="I322" i="16" l="1"/>
  <c r="F323" i="16" s="1"/>
  <c r="E323" i="16" s="1"/>
  <c r="G323" i="16" s="1"/>
  <c r="I323" i="16" l="1"/>
  <c r="F324" i="16" l="1"/>
  <c r="E324" i="16" s="1"/>
  <c r="G324" i="16" s="1"/>
  <c r="I324" i="16" l="1"/>
  <c r="F325" i="16" s="1"/>
  <c r="E325" i="16" s="1"/>
  <c r="G325" i="16" s="1"/>
  <c r="I325" i="16" l="1"/>
  <c r="F326" i="16" l="1"/>
  <c r="E326" i="16" s="1"/>
  <c r="G326" i="16" s="1"/>
  <c r="I326" i="16" l="1"/>
  <c r="F327" i="16" l="1"/>
  <c r="E327" i="16" s="1"/>
  <c r="G327" i="16" s="1"/>
  <c r="I327" i="16" l="1"/>
  <c r="F328" i="16" l="1"/>
  <c r="E328" i="16" s="1"/>
  <c r="G328" i="16" s="1"/>
  <c r="I328" i="16" l="1"/>
  <c r="F329" i="16" s="1"/>
  <c r="E329" i="16" s="1"/>
  <c r="G329" i="16" s="1"/>
  <c r="I329" i="16" l="1"/>
  <c r="F330" i="16" l="1"/>
  <c r="E330" i="16" s="1"/>
  <c r="G330" i="16" s="1"/>
  <c r="I330" i="16" l="1"/>
  <c r="F331" i="16" s="1"/>
  <c r="E331" i="16" s="1"/>
  <c r="G331" i="16" s="1"/>
  <c r="I331" i="16" l="1"/>
  <c r="F332" i="16" s="1"/>
  <c r="E332" i="16" s="1"/>
  <c r="G332" i="16" s="1"/>
  <c r="I332" i="16" l="1"/>
  <c r="F333" i="16" l="1"/>
  <c r="E333" i="16" s="1"/>
  <c r="G333" i="16" s="1"/>
  <c r="I333" i="16" l="1"/>
  <c r="F334" i="16" l="1"/>
  <c r="E334" i="16" s="1"/>
  <c r="G334" i="16" s="1"/>
  <c r="I334" i="16" l="1"/>
  <c r="F335" i="16" l="1"/>
  <c r="E335" i="16" s="1"/>
  <c r="G335" i="16" s="1"/>
  <c r="I335" i="16" l="1"/>
  <c r="F336" i="16" l="1"/>
  <c r="E336" i="16" s="1"/>
  <c r="G336" i="16" s="1"/>
  <c r="I336" i="16" l="1"/>
  <c r="F337" i="16" l="1"/>
  <c r="E337" i="16" s="1"/>
  <c r="G337" i="16" s="1"/>
  <c r="I337" i="16" l="1"/>
  <c r="F338" i="16" l="1"/>
  <c r="E338" i="16" s="1"/>
  <c r="G338" i="16" s="1"/>
  <c r="I338" i="16" l="1"/>
  <c r="F339" i="16" l="1"/>
  <c r="E339" i="16" s="1"/>
  <c r="G339" i="16" s="1"/>
  <c r="I339" i="16" l="1"/>
  <c r="F340" i="16" l="1"/>
  <c r="E340" i="16" s="1"/>
  <c r="G340" i="16" s="1"/>
  <c r="I340" i="16" l="1"/>
  <c r="F341" i="16" s="1"/>
  <c r="E341" i="16" s="1"/>
  <c r="G341" i="16" s="1"/>
  <c r="I341" i="16" l="1"/>
  <c r="F342" i="16" l="1"/>
  <c r="E342" i="16" s="1"/>
  <c r="G342" i="16" s="1"/>
  <c r="I342" i="16" l="1"/>
  <c r="F343" i="16" l="1"/>
  <c r="E343" i="16" s="1"/>
  <c r="G343" i="16" s="1"/>
  <c r="I343" i="16" l="1"/>
  <c r="F344" i="16" s="1"/>
  <c r="E344" i="16" s="1"/>
  <c r="G344" i="16" s="1"/>
  <c r="I344" i="16" l="1"/>
  <c r="F345" i="16" l="1"/>
  <c r="E345" i="16" s="1"/>
  <c r="G345" i="16" s="1"/>
  <c r="I345" i="16" l="1"/>
  <c r="F346" i="16" l="1"/>
  <c r="E346" i="16" s="1"/>
  <c r="G346" i="16" s="1"/>
  <c r="I346" i="16" l="1"/>
  <c r="F347" i="16" l="1"/>
  <c r="E347" i="16" s="1"/>
  <c r="G347" i="16" s="1"/>
  <c r="I347" i="16" l="1"/>
  <c r="F348" i="16" l="1"/>
  <c r="E348" i="16" s="1"/>
  <c r="G348" i="16" s="1"/>
  <c r="I348" i="16" l="1"/>
  <c r="F349" i="16" l="1"/>
  <c r="E349" i="16" s="1"/>
  <c r="G349" i="16" s="1"/>
  <c r="I349" i="16" l="1"/>
  <c r="F350" i="16" l="1"/>
  <c r="E350" i="16" s="1"/>
  <c r="G350" i="16" s="1"/>
  <c r="I350" i="16" l="1"/>
  <c r="F351" i="16" l="1"/>
  <c r="E351" i="16" s="1"/>
  <c r="G351" i="16" s="1"/>
  <c r="I351" i="16" l="1"/>
  <c r="F352" i="16" l="1"/>
  <c r="E352" i="16" s="1"/>
  <c r="G352" i="16" s="1"/>
  <c r="I352" i="16" l="1"/>
  <c r="F353" i="16" s="1"/>
  <c r="E353" i="16" l="1"/>
  <c r="G353" i="16" s="1"/>
  <c r="I353" i="16" l="1"/>
  <c r="F354" i="16" s="1"/>
  <c r="E354" i="16" l="1"/>
  <c r="G354" i="16" s="1"/>
  <c r="I354" i="16" l="1"/>
  <c r="F355" i="16" l="1"/>
  <c r="E355" i="16" s="1"/>
  <c r="G355" i="16" s="1"/>
  <c r="I355" i="16" l="1"/>
  <c r="F356" i="16" l="1"/>
  <c r="E356" i="16" s="1"/>
  <c r="G356" i="16" s="1"/>
  <c r="I356" i="16" l="1"/>
  <c r="F357" i="16" l="1"/>
  <c r="E357" i="16" s="1"/>
  <c r="G357" i="16" s="1"/>
  <c r="I357" i="16" l="1"/>
  <c r="F358" i="16" l="1"/>
  <c r="E358" i="16" s="1"/>
  <c r="G358" i="16" s="1"/>
  <c r="I358" i="16" l="1"/>
  <c r="F359" i="16" l="1"/>
  <c r="E359" i="16" s="1"/>
  <c r="G359" i="16" s="1"/>
  <c r="I359" i="16" l="1"/>
  <c r="F360" i="16" l="1"/>
  <c r="E360" i="16" s="1"/>
  <c r="G360" i="16" s="1"/>
  <c r="I360" i="16" l="1"/>
  <c r="F361" i="16" l="1"/>
  <c r="E361" i="16" s="1"/>
  <c r="G361" i="16" s="1"/>
  <c r="I361" i="16" l="1"/>
  <c r="F362" i="16" l="1"/>
  <c r="E362" i="16" s="1"/>
  <c r="G362" i="16" s="1"/>
  <c r="I362" i="16" l="1"/>
  <c r="F363" i="16" l="1"/>
  <c r="E363" i="16" s="1"/>
  <c r="G363" i="16" s="1"/>
  <c r="I363" i="16" l="1"/>
  <c r="F364" i="16" s="1"/>
  <c r="E364" i="16" s="1"/>
  <c r="G364" i="16" s="1"/>
  <c r="I364" i="16" l="1"/>
  <c r="F365" i="16" s="1"/>
  <c r="E365" i="16" l="1"/>
  <c r="G365" i="16" s="1"/>
  <c r="I365" i="16" l="1"/>
  <c r="F366" i="16" s="1"/>
  <c r="E366" i="16" l="1"/>
  <c r="G366" i="16" s="1"/>
  <c r="I366" i="16" l="1"/>
  <c r="F367" i="16" l="1"/>
  <c r="E367" i="16" s="1"/>
  <c r="G367" i="16" s="1"/>
  <c r="I367" i="16" l="1"/>
  <c r="F368" i="16" s="1"/>
  <c r="E368" i="16" s="1"/>
  <c r="G368" i="16" s="1"/>
  <c r="I368" i="16" s="1"/>
</calcChain>
</file>

<file path=xl/comments1.xml><?xml version="1.0" encoding="utf-8"?>
<comments xmlns="http://schemas.openxmlformats.org/spreadsheetml/2006/main">
  <authors>
    <author>Rebecca McDonnell</author>
  </authors>
  <commentList>
    <comment ref="C1" authorId="0" shapeId="0">
      <text>
        <r>
          <rPr>
            <b/>
            <sz val="9"/>
            <color indexed="81"/>
            <rFont val="Tahoma"/>
            <family val="2"/>
          </rPr>
          <t>Rebecca McDonnell:</t>
        </r>
        <r>
          <rPr>
            <sz val="9"/>
            <color indexed="81"/>
            <rFont val="Tahoma"/>
            <family val="2"/>
          </rPr>
          <t xml:space="preserve">
=C-value x drainage area (user input) x precip</t>
        </r>
      </text>
    </comment>
    <comment ref="K1" authorId="0" shapeId="0">
      <text>
        <r>
          <rPr>
            <b/>
            <sz val="9"/>
            <color indexed="81"/>
            <rFont val="Tahoma"/>
            <family val="2"/>
          </rPr>
          <t>Rebecca McDonnell:</t>
        </r>
        <r>
          <rPr>
            <sz val="9"/>
            <color indexed="81"/>
            <rFont val="Tahoma"/>
            <family val="2"/>
          </rPr>
          <t xml:space="preserve">
ET values from column AE, divided by 30 for daily values</t>
        </r>
      </text>
    </comment>
  </commentList>
</comments>
</file>

<file path=xl/comments2.xml><?xml version="1.0" encoding="utf-8"?>
<comments xmlns="http://schemas.openxmlformats.org/spreadsheetml/2006/main">
  <authors>
    <author>Rebecca McDonnell</author>
  </authors>
  <commentList>
    <comment ref="C1" authorId="0" shapeId="0">
      <text>
        <r>
          <rPr>
            <b/>
            <sz val="9"/>
            <color indexed="81"/>
            <rFont val="Tahoma"/>
            <family val="2"/>
          </rPr>
          <t>Rebecca McDonnell:</t>
        </r>
        <r>
          <rPr>
            <sz val="9"/>
            <color indexed="81"/>
            <rFont val="Tahoma"/>
            <family val="2"/>
          </rPr>
          <t xml:space="preserve">
=C-value x drainage area (user input) x precip</t>
        </r>
      </text>
    </comment>
  </commentList>
</comments>
</file>

<file path=xl/comments3.xml><?xml version="1.0" encoding="utf-8"?>
<comments xmlns="http://schemas.openxmlformats.org/spreadsheetml/2006/main">
  <authors>
    <author>Rebecca McDonnell</author>
  </authors>
  <commentList>
    <comment ref="C1" authorId="0" shapeId="0">
      <text>
        <r>
          <rPr>
            <b/>
            <sz val="9"/>
            <color indexed="81"/>
            <rFont val="Tahoma"/>
            <family val="2"/>
          </rPr>
          <t>Rebecca McDonnell:</t>
        </r>
        <r>
          <rPr>
            <sz val="9"/>
            <color indexed="81"/>
            <rFont val="Tahoma"/>
            <family val="2"/>
          </rPr>
          <t xml:space="preserve">
=C-value x drainage area (user input) x precip</t>
        </r>
      </text>
    </comment>
  </commentList>
</comments>
</file>

<file path=xl/comments4.xml><?xml version="1.0" encoding="utf-8"?>
<comments xmlns="http://schemas.openxmlformats.org/spreadsheetml/2006/main">
  <authors>
    <author>Rebecca McDonnell</author>
  </authors>
  <commentList>
    <comment ref="C1" authorId="0" shapeId="0">
      <text>
        <r>
          <rPr>
            <b/>
            <sz val="9"/>
            <color indexed="81"/>
            <rFont val="Tahoma"/>
            <family val="2"/>
          </rPr>
          <t>Rebecca McDonnell:</t>
        </r>
        <r>
          <rPr>
            <sz val="9"/>
            <color indexed="81"/>
            <rFont val="Tahoma"/>
            <family val="2"/>
          </rPr>
          <t xml:space="preserve">
=C-value x drainage area (user input) x precip</t>
        </r>
      </text>
    </comment>
    <comment ref="J1" authorId="0" shapeId="0">
      <text>
        <r>
          <rPr>
            <b/>
            <sz val="9"/>
            <color indexed="81"/>
            <rFont val="Tahoma"/>
            <family val="2"/>
          </rPr>
          <t>Rebecca McDonnell:</t>
        </r>
        <r>
          <rPr>
            <sz val="9"/>
            <color indexed="81"/>
            <rFont val="Tahoma"/>
            <family val="2"/>
          </rPr>
          <t xml:space="preserve">
ET values from column AE, divided by 30 for daily values</t>
        </r>
      </text>
    </comment>
  </commentList>
</comments>
</file>

<file path=xl/sharedStrings.xml><?xml version="1.0" encoding="utf-8"?>
<sst xmlns="http://schemas.openxmlformats.org/spreadsheetml/2006/main" count="423" uniqueCount="282">
  <si>
    <t>Tijuana</t>
  </si>
  <si>
    <t>San Diego Bay</t>
  </si>
  <si>
    <t>San Diego River</t>
  </si>
  <si>
    <t>Mission Bay</t>
  </si>
  <si>
    <t>Los Penasquitos</t>
  </si>
  <si>
    <t>San Dieguito</t>
  </si>
  <si>
    <t>Carlsbad</t>
  </si>
  <si>
    <t>San Luis Rey</t>
  </si>
  <si>
    <t>Santa Margarita</t>
  </si>
  <si>
    <t>DAY</t>
  </si>
  <si>
    <t>MONTH</t>
  </si>
  <si>
    <t>Lindbergh Fld</t>
  </si>
  <si>
    <t>Seaworld</t>
  </si>
  <si>
    <t>Lockwood Mesa</t>
  </si>
  <si>
    <t>Oceanside Marina</t>
  </si>
  <si>
    <t>Infiltration Rate</t>
  </si>
  <si>
    <t>Land Use</t>
  </si>
  <si>
    <t>A</t>
  </si>
  <si>
    <t>B</t>
  </si>
  <si>
    <t>C</t>
  </si>
  <si>
    <t>D</t>
  </si>
  <si>
    <t>Watershed</t>
  </si>
  <si>
    <t>W:</t>
  </si>
  <si>
    <t>L:</t>
  </si>
  <si>
    <t>This Project:</t>
  </si>
  <si>
    <t>Chula Vista</t>
  </si>
  <si>
    <t>1981-2010 Daily Tabular Data (inches)</t>
  </si>
  <si>
    <t>Residential, 1.0 DU/A</t>
  </si>
  <si>
    <t>Office Professional/Commercial</t>
  </si>
  <si>
    <t>Neighborhood Commercial</t>
  </si>
  <si>
    <t>General Commercial</t>
  </si>
  <si>
    <t>Service Commercial</t>
  </si>
  <si>
    <t>Limited Industrial</t>
  </si>
  <si>
    <t>General Industrial</t>
  </si>
  <si>
    <t>Residential, 2.0 DU/A</t>
  </si>
  <si>
    <t>Residential, 2.9 DU/A</t>
  </si>
  <si>
    <t>Residential, 4.3 DU/A</t>
  </si>
  <si>
    <t>Residential, 7.3 DU/A</t>
  </si>
  <si>
    <t>Residential, 10.9 DU/A</t>
  </si>
  <si>
    <t>Residential, 14.5 DU/A</t>
  </si>
  <si>
    <t>Residential, 43.0 DU/A</t>
  </si>
  <si>
    <t>Residential, 24.0 DU/A</t>
  </si>
  <si>
    <t>Soil Type</t>
  </si>
  <si>
    <t>% Imper</t>
  </si>
  <si>
    <t>Soil Type - C Values</t>
  </si>
  <si>
    <t>Month</t>
  </si>
  <si>
    <t>SPILL (AF)</t>
  </si>
  <si>
    <t>Mass balance</t>
  </si>
  <si>
    <t>Volume in Storage</t>
  </si>
  <si>
    <t>precip (i)</t>
  </si>
  <si>
    <t>Demand (AFY)</t>
  </si>
  <si>
    <t>acres</t>
  </si>
  <si>
    <t xml:space="preserve">WE WILL HAVE A THRESHOLD:  Rain lower than 0.3 inches will be ZERO runoff.  </t>
  </si>
  <si>
    <t>Outdoor factor</t>
  </si>
  <si>
    <t>Duty Factor</t>
  </si>
  <si>
    <t>Demand= Land use outdoor factor * Duty Factor* seasonal factor</t>
  </si>
  <si>
    <t>Duty Factor = Lookup based on land use</t>
  </si>
  <si>
    <t>Seasonal Factor</t>
  </si>
  <si>
    <t>Jan</t>
  </si>
  <si>
    <t>Feb</t>
  </si>
  <si>
    <t>Mar</t>
  </si>
  <si>
    <t>Apr</t>
  </si>
  <si>
    <t>May</t>
  </si>
  <si>
    <t>Jun</t>
  </si>
  <si>
    <t>Jul</t>
  </si>
  <si>
    <t>Aug</t>
  </si>
  <si>
    <t>Sep</t>
  </si>
  <si>
    <t>Oct</t>
  </si>
  <si>
    <t>Nov</t>
  </si>
  <si>
    <t>Dec</t>
  </si>
  <si>
    <t>Outdoor Factor:</t>
  </si>
  <si>
    <t>Duty Factor:</t>
  </si>
  <si>
    <t>Land Use:</t>
  </si>
  <si>
    <t>1.1 Select watershed where project is located</t>
  </si>
  <si>
    <t>Section 1: Watershed Information</t>
  </si>
  <si>
    <t>Section 2: Existing Conditions</t>
  </si>
  <si>
    <t>Section 3: Project Information</t>
  </si>
  <si>
    <t>Description</t>
  </si>
  <si>
    <t>2.1 Select soil type - see Soil Type &amp; Land Use tab</t>
  </si>
  <si>
    <t>C Value:</t>
  </si>
  <si>
    <t>Infiltration Rate:</t>
  </si>
  <si>
    <t>Section 4: Results</t>
  </si>
  <si>
    <t>AFY</t>
  </si>
  <si>
    <t>Capacity:</t>
  </si>
  <si>
    <t xml:space="preserve"> Sand, loamy sand, or sandy loam</t>
  </si>
  <si>
    <t>Silt loam or loam</t>
  </si>
  <si>
    <t>Sandy clay loam</t>
  </si>
  <si>
    <t>Clay loam, silty clay loam, sandy clay, silty clay, or clay</t>
  </si>
  <si>
    <t>Average ET Rate</t>
  </si>
  <si>
    <t>Source: http://missionrcd.org/wp-content/uploads/2014/04/CIMIS-Reference-Evapotranspiration-Zones.pdf</t>
  </si>
  <si>
    <t>**ET rates used are for Zone 2</t>
  </si>
  <si>
    <t>Total:</t>
  </si>
  <si>
    <t>ET Rate Records</t>
  </si>
  <si>
    <t>ET From Project</t>
  </si>
  <si>
    <t>RUNOFF (AF)</t>
  </si>
  <si>
    <t>USE (AF)</t>
  </si>
  <si>
    <t>Infiltration (AFY)</t>
  </si>
  <si>
    <t>OUT (AF)</t>
  </si>
  <si>
    <t>Section 1: Project Information</t>
  </si>
  <si>
    <t>Area:</t>
  </si>
  <si>
    <t>AF</t>
  </si>
  <si>
    <t>Section 2: Results</t>
  </si>
  <si>
    <t>Select One</t>
  </si>
  <si>
    <t>feet</t>
  </si>
  <si>
    <t>sq ft</t>
  </si>
  <si>
    <t>MT CO2e</t>
  </si>
  <si>
    <t>Net GHG Emission Offset</t>
  </si>
  <si>
    <t>Project GHG Emission</t>
  </si>
  <si>
    <t>GHG Emission Offset</t>
  </si>
  <si>
    <t>Project GHG Emissions</t>
  </si>
  <si>
    <t>MWh</t>
  </si>
  <si>
    <t>Project's Total Required Energy</t>
  </si>
  <si>
    <t>kWh</t>
  </si>
  <si>
    <t>Section 3: Project Energy Consumption</t>
  </si>
  <si>
    <t>Project's GHG Emissions Offset</t>
  </si>
  <si>
    <t>Energy Savings</t>
  </si>
  <si>
    <t>Section 2: Energy Savings from Project's Water Demand Offset</t>
  </si>
  <si>
    <t>Project's Water Demand Offset</t>
  </si>
  <si>
    <t>Percent of O&amp;M associated with energy</t>
  </si>
  <si>
    <t>Project's annual O&amp;M cost</t>
  </si>
  <si>
    <t>Project's annual energy cost</t>
  </si>
  <si>
    <t>Project's annual energy consumption</t>
  </si>
  <si>
    <t>Energy Consumption (MWh)</t>
  </si>
  <si>
    <t>Energy Consumption (kWh)</t>
  </si>
  <si>
    <t>User Input</t>
  </si>
  <si>
    <t>EIA, https://www.eia.gov/electricity/monthly/epm_table_grapher.php?t=epmt_5_6_a</t>
  </si>
  <si>
    <t>$/kWh</t>
  </si>
  <si>
    <t>California Average Electricity Rate, March 2017</t>
  </si>
  <si>
    <t>Reference</t>
  </si>
  <si>
    <t xml:space="preserve">Section 3. </t>
  </si>
  <si>
    <t>EPA eGRID 2014, https://www.epa.gov/energy/emissions-generation-resource-integrated-database-egrid</t>
  </si>
  <si>
    <t>CA Region Emission Factor</t>
  </si>
  <si>
    <t>MT CO2e/MWh</t>
  </si>
  <si>
    <t>lbs CO2e/MWh</t>
  </si>
  <si>
    <t>WateReuse, Implications of Future Water Supply Sources for Energy Demand 2012</t>
  </si>
  <si>
    <t>RW Distribution</t>
  </si>
  <si>
    <t>City of San Diego. See Note for Conv. Water Treatment</t>
  </si>
  <si>
    <t>Local Water Distribution</t>
  </si>
  <si>
    <t>*http://www.sdcwa.org/water-supplies</t>
  </si>
  <si>
    <t>RW Treatment</t>
  </si>
  <si>
    <t>RW is 5% of SDCWA supply; Assume RW conveyance is similar to Local SW conveyance; Use 100% for RW projects</t>
  </si>
  <si>
    <t>RW</t>
  </si>
  <si>
    <t>2008 Energy Minimization and Green House Gas Reduction Plan, Carlsbad Desal Plant. Includes treatment, distribution to local agencies</t>
  </si>
  <si>
    <t>Seawater Desalination</t>
  </si>
  <si>
    <t>SW</t>
  </si>
  <si>
    <t>The advance water treatment refers specifically to the energy requirement for brackish groundwater desalination with reverse osmosis. The source water in the San Diego region has a sailniity of 1,000-3,000 mg/L. The average energy intensity used was between 3,000-4,200 kWh/million gallons. WaterReuse Research Foundation. Implications of Future Water Supply Sources for Energy Demands. (2012) Table. 4.5. http://www.pacinst.org/wp-content/uploads/2013/02/report19.pdf</t>
  </si>
  <si>
    <t>Advance Water Treatment with Reverse Osmosis</t>
  </si>
  <si>
    <t>GW</t>
  </si>
  <si>
    <t>Conventional water treatment processes include coagulation/flocculation, sedimentation, filtration and disinfection. The energy intensity of standard treatment is calculated based on data from the City of San Diego’s three Water Treatment Plants, provided to EPIC in 2014. (Value for 2010)</t>
  </si>
  <si>
    <t>Conventional Water Treatment</t>
  </si>
  <si>
    <t>Desal</t>
  </si>
  <si>
    <t>California Public Utility Commission (CPUC). Embedded Energy in Water Studies 1, 2 and 3. Groundwater Energy Use. (2011). Convert from Energy Intensity for South Coast Hydrologic Region, 593 kWh/AF. http://www.cpuc.ca.gov/PUC/energy/Energy+Efficiency/EM+and+V/Embedded+Energy+in+Water+Studies1_and_2.htm</t>
  </si>
  <si>
    <t>Groundwater Extraction</t>
  </si>
  <si>
    <t>CR</t>
  </si>
  <si>
    <t>Local SW Conveyance</t>
  </si>
  <si>
    <t>IID</t>
  </si>
  <si>
    <t>California Energy Commission (CEC), Navigant, Refining Estimates of Water-Related Energy Use in California (December 2006).</t>
  </si>
  <si>
    <t>Upstream Supply and Conveyance</t>
  </si>
  <si>
    <t>MWD</t>
  </si>
  <si>
    <t>Notes</t>
  </si>
  <si>
    <t>Total Energy Intensity (MWh/AF)</t>
  </si>
  <si>
    <t>Associated Energy Intensity ID</t>
  </si>
  <si>
    <t>% of Total Supply*</t>
  </si>
  <si>
    <t>SDCWA Water Supplies</t>
  </si>
  <si>
    <t>Energy Intensity (MWh/AF)</t>
  </si>
  <si>
    <t>Energy Intensity (kWh/AF)</t>
  </si>
  <si>
    <t>Energy Intensity (kWh/Million Gallons)</t>
  </si>
  <si>
    <t>Water System Segment</t>
  </si>
  <si>
    <t>ID</t>
  </si>
  <si>
    <t>Section 2.</t>
  </si>
  <si>
    <t>Click here for a watershed map</t>
  </si>
  <si>
    <t>Click here for a soil map</t>
  </si>
  <si>
    <t>3.3 Is the water being stored or infiltrating into a groundwater basin?</t>
  </si>
  <si>
    <t>1.1 Square footage of turf to be converted to water efficient landscaping:</t>
  </si>
  <si>
    <t>1.1 Is the water primarily being infiltrated or evapotranspirated?</t>
  </si>
  <si>
    <t>1.2 What is the area of your project in which infiltration and/or evaporation occurs?</t>
  </si>
  <si>
    <r>
      <rPr>
        <i/>
        <sz val="11"/>
        <color theme="1"/>
        <rFont val="Calibri"/>
        <family val="2"/>
        <scheme val="minor"/>
      </rPr>
      <t>2.1 What water demand is being satisfied with your project?</t>
    </r>
    <r>
      <rPr>
        <sz val="11"/>
        <color theme="1"/>
        <rFont val="Calibri"/>
        <family val="2"/>
        <scheme val="minor"/>
      </rPr>
      <t xml:space="preserve"> </t>
    </r>
  </si>
  <si>
    <r>
      <rPr>
        <i/>
        <sz val="12"/>
        <color theme="1"/>
        <rFont val="Calibri"/>
        <family val="2"/>
        <scheme val="minor"/>
      </rPr>
      <t>3.3</t>
    </r>
    <r>
      <rPr>
        <i/>
        <sz val="11"/>
        <color theme="1"/>
        <rFont val="Calibri"/>
        <family val="2"/>
        <scheme val="minor"/>
      </rPr>
      <t>Do you know your project's annual energy cost?</t>
    </r>
  </si>
  <si>
    <r>
      <rPr>
        <i/>
        <sz val="12"/>
        <color theme="1"/>
        <rFont val="Calibri"/>
        <family val="2"/>
        <scheme val="minor"/>
      </rPr>
      <t xml:space="preserve">3.1 </t>
    </r>
    <r>
      <rPr>
        <i/>
        <sz val="11"/>
        <color theme="1"/>
        <rFont val="Calibri"/>
        <family val="2"/>
        <scheme val="minor"/>
      </rPr>
      <t>Does your project require energy to operate?</t>
    </r>
  </si>
  <si>
    <r>
      <rPr>
        <i/>
        <sz val="12"/>
        <color theme="1"/>
        <rFont val="Calibri"/>
        <family val="2"/>
        <scheme val="minor"/>
      </rPr>
      <t xml:space="preserve">3.2 </t>
    </r>
    <r>
      <rPr>
        <i/>
        <sz val="11"/>
        <color theme="1"/>
        <rFont val="Calibri"/>
        <family val="2"/>
        <scheme val="minor"/>
      </rPr>
      <t>Do you know project's annual energy consumption?</t>
    </r>
  </si>
  <si>
    <t xml:space="preserve">          3.2a Please enter your project's annual energy consumption</t>
  </si>
  <si>
    <t xml:space="preserve">          3.3a Please enter your project's annual energy cost</t>
  </si>
  <si>
    <r>
      <rPr>
        <i/>
        <sz val="12"/>
        <color theme="1"/>
        <rFont val="Calibri"/>
        <family val="2"/>
        <scheme val="minor"/>
      </rPr>
      <t xml:space="preserve">3.4 </t>
    </r>
    <r>
      <rPr>
        <i/>
        <sz val="11"/>
        <color theme="1"/>
        <rFont val="Calibri"/>
        <family val="2"/>
        <scheme val="minor"/>
      </rPr>
      <t>Do you know project's annual O&amp;M cost?</t>
    </r>
  </si>
  <si>
    <t xml:space="preserve">          3.4a Please enter your project's annual O&amp;M cost</t>
  </si>
  <si>
    <t xml:space="preserve">          3.4b Estimated % of annual O&amp;M cost associated with energy consumption</t>
  </si>
  <si>
    <t>2.2 Select land use - See Soil Type &amp; Land Use tab</t>
  </si>
  <si>
    <t>3.2 Provide drainage area/catchment area</t>
  </si>
  <si>
    <t>If not available, use a mapping application to estimate area</t>
  </si>
  <si>
    <t>WS-2: Volume of stormwater and/or dry weather runoff that will be collected, stored, and used beneficially:</t>
  </si>
  <si>
    <t>Note: This Tab Is Independent of Other Tabs in This File. For Benefits WS2, WS4 and WS5, Only This Tab Needs To Be Completed</t>
  </si>
  <si>
    <t>Section 1: Turf Conversion Information and Results</t>
  </si>
  <si>
    <t>Section 1: Water Savings and Results on GHG Emission Offsets</t>
  </si>
  <si>
    <t>Section 4: Results: Net GHG Emission Offset</t>
  </si>
  <si>
    <t>2.3 Is the project storage vegetated?</t>
  </si>
  <si>
    <t>Note: Results for Infiltration will appear as FM-3; Evapotranspiration as FM-1</t>
  </si>
  <si>
    <t>Note: Results for Infiltration will appear under Section 2: Results as FM-3; Evapotranspiration as FM-1</t>
  </si>
  <si>
    <t>WS2a: Water Savings</t>
  </si>
  <si>
    <t>WS-3: Volume of stormwater or dry weather runoff that will be infiltrated to a direct-use basin:</t>
  </si>
  <si>
    <t>WS-4: Volume of stormwater or dry weather runoff captured, store, and then infiltrated to a non-direct-use basin:</t>
  </si>
  <si>
    <t>3.1 Provide volume of storage</t>
  </si>
  <si>
    <t>3.2 Provide infiltration area (length x width of storage)</t>
  </si>
  <si>
    <t>square feet</t>
  </si>
  <si>
    <t>Do NOT complete this Section. It is populated by the Calculator.  Water Savings is Read from WS Benefit Tabs, and Results are Computed by Calculator.</t>
  </si>
  <si>
    <t>Precipitation</t>
  </si>
  <si>
    <t>Source:</t>
  </si>
  <si>
    <t>Information:</t>
  </si>
  <si>
    <t>Evapotranspiration</t>
  </si>
  <si>
    <t>Duty Factors</t>
  </si>
  <si>
    <t>Outdoor Factors</t>
  </si>
  <si>
    <t>Seasonal Factors</t>
  </si>
  <si>
    <t>C-Values</t>
  </si>
  <si>
    <t>Infiltration Rates</t>
  </si>
  <si>
    <t>Master planning duty factors for California</t>
  </si>
  <si>
    <t>Correction factor applied by RMC</t>
  </si>
  <si>
    <t>https://wrcc.dri.edu/</t>
  </si>
  <si>
    <t>Stations used are listed in Watershed Precip Data tab; daily precipitation rates for 1981-2010 unless otherwise stated</t>
  </si>
  <si>
    <t>https://www.sandiego.gov/sites/default/files/legacy/water/pdf/2012lrpwrfinalreport.pdf</t>
  </si>
  <si>
    <t>These factors were applied to demand and ET rates</t>
  </si>
  <si>
    <t>http://www.sandiegocounty.gov/dpw/floodcontrol/floodcontrolpdf/hydro-evalcvalues.pdf</t>
  </si>
  <si>
    <t>Applied to land uses based on soil type selected by user</t>
  </si>
  <si>
    <t>Outdoor Factor</t>
  </si>
  <si>
    <t>% Impervious</t>
  </si>
  <si>
    <t>Water Conservation Demand Study for the Newland Sierra Specific Plan and EIR (San Diego County, CA)</t>
  </si>
  <si>
    <t>Percent of demand corresponding to outdoor demand was calculated and assigned to corresponding land use types</t>
  </si>
  <si>
    <t>Select your benefit:</t>
  </si>
  <si>
    <t>-</t>
  </si>
  <si>
    <t>$</t>
  </si>
  <si>
    <t>San Diego Storm Water Benefits Calculator (SD-SWBC)</t>
  </si>
  <si>
    <t>This tool is used to quantify the water supply, flood management, and environmental benefits of a storm water project.</t>
  </si>
  <si>
    <t>Read these instructions before using the SB-SWBC:</t>
  </si>
  <si>
    <r>
      <t xml:space="preserve">Users input information into the 4 tabs colored </t>
    </r>
    <r>
      <rPr>
        <sz val="11"/>
        <color rgb="FFFF0000"/>
        <rFont val="Calibri"/>
        <family val="2"/>
        <scheme val="minor"/>
      </rPr>
      <t>RED.</t>
    </r>
  </si>
  <si>
    <r>
      <t xml:space="preserve">Only input information into the boxes colored </t>
    </r>
    <r>
      <rPr>
        <sz val="11"/>
        <color theme="2" tint="-0.249977111117893"/>
        <rFont val="Calibri"/>
        <family val="2"/>
        <scheme val="minor"/>
      </rPr>
      <t>GRAY.</t>
    </r>
  </si>
  <si>
    <t>Specifically, the SD-SWBC will calculate the following benefits:</t>
  </si>
  <si>
    <t>Each tab will generate results for the specified benefit.</t>
  </si>
  <si>
    <r>
      <rPr>
        <sz val="11"/>
        <color theme="1"/>
        <rFont val="Calibri"/>
        <family val="2"/>
      </rPr>
      <t>·</t>
    </r>
    <r>
      <rPr>
        <sz val="11"/>
        <color theme="1"/>
        <rFont val="Calibri"/>
        <family val="2"/>
        <scheme val="minor"/>
      </rPr>
      <t>Annual volume beneficially used for irrigation (WS-2)</t>
    </r>
  </si>
  <si>
    <r>
      <t xml:space="preserve">See the </t>
    </r>
    <r>
      <rPr>
        <i/>
        <sz val="11"/>
        <color theme="1"/>
        <rFont val="Calibri"/>
        <family val="2"/>
        <scheme val="minor"/>
      </rPr>
      <t xml:space="preserve">Documentation </t>
    </r>
    <r>
      <rPr>
        <sz val="11"/>
        <color theme="1"/>
        <rFont val="Calibri"/>
        <family val="2"/>
        <scheme val="minor"/>
      </rPr>
      <t>tab for required user inputs.</t>
    </r>
  </si>
  <si>
    <t>·Water demand offsets from landscape modification (WS-2a)</t>
  </si>
  <si>
    <t>·Annual volume infiltrated into groundwater basin currently in use (WS-3)</t>
  </si>
  <si>
    <t>Notes:</t>
  </si>
  <si>
    <t>·Annual volume infiltrated into groundwater basin not currently in use (WS-4)</t>
  </si>
  <si>
    <r>
      <t xml:space="preserve">The </t>
    </r>
    <r>
      <rPr>
        <i/>
        <sz val="11"/>
        <color theme="1"/>
        <rFont val="Calibri"/>
        <family val="2"/>
        <scheme val="minor"/>
      </rPr>
      <t xml:space="preserve">WS-2, WS-3, &amp; WS-4 </t>
    </r>
    <r>
      <rPr>
        <sz val="11"/>
        <color theme="1"/>
        <rFont val="Calibri"/>
        <family val="2"/>
        <scheme val="minor"/>
      </rPr>
      <t>tab is independent of other tabs in this calculator. For benefits WS-2, WS-3, and WS-4, only this tab requires completion.</t>
    </r>
  </si>
  <si>
    <t>·Annual runoff volume reduced by infiltration (FM-1)</t>
  </si>
  <si>
    <t>·Annual runoff volume reduced by evaporation mechanisms (FM-3)</t>
  </si>
  <si>
    <r>
      <t xml:space="preserve">The </t>
    </r>
    <r>
      <rPr>
        <i/>
        <sz val="11"/>
        <color theme="1"/>
        <rFont val="Calibri"/>
        <family val="2"/>
        <scheme val="minor"/>
      </rPr>
      <t>WS-2a Turf Conversion</t>
    </r>
    <r>
      <rPr>
        <sz val="11"/>
        <color theme="1"/>
        <rFont val="Calibri"/>
        <family val="2"/>
        <scheme val="minor"/>
      </rPr>
      <t xml:space="preserve"> tab is independent of other tabs in this calculator. For Benefit WS-2a only this tab requires completion.</t>
    </r>
  </si>
  <si>
    <t>·Annual metric tons of greenhouse gas emission reductions (E-4)</t>
  </si>
  <si>
    <r>
      <t xml:space="preserve">The </t>
    </r>
    <r>
      <rPr>
        <i/>
        <sz val="11"/>
        <color theme="1"/>
        <rFont val="Calibri"/>
        <family val="2"/>
        <scheme val="minor"/>
      </rPr>
      <t xml:space="preserve">FM-1 &amp; FM-3 </t>
    </r>
    <r>
      <rPr>
        <sz val="11"/>
        <color theme="1"/>
        <rFont val="Calibri"/>
        <family val="2"/>
        <scheme val="minor"/>
      </rPr>
      <t xml:space="preserve">tab first requires completion of the </t>
    </r>
    <r>
      <rPr>
        <i/>
        <sz val="11"/>
        <color theme="1"/>
        <rFont val="Calibri"/>
        <family val="2"/>
        <scheme val="minor"/>
      </rPr>
      <t xml:space="preserve">WS-2, WS-3, &amp; WS-4 </t>
    </r>
    <r>
      <rPr>
        <sz val="11"/>
        <color theme="1"/>
        <rFont val="Calibri"/>
        <family val="2"/>
        <scheme val="minor"/>
      </rPr>
      <t>tab.</t>
    </r>
  </si>
  <si>
    <r>
      <t xml:space="preserve">The </t>
    </r>
    <r>
      <rPr>
        <i/>
        <sz val="11"/>
        <color theme="1"/>
        <rFont val="Calibri"/>
        <family val="2"/>
        <scheme val="minor"/>
      </rPr>
      <t>E-4</t>
    </r>
    <r>
      <rPr>
        <sz val="11"/>
        <color theme="1"/>
        <rFont val="Calibri"/>
        <family val="2"/>
        <scheme val="minor"/>
      </rPr>
      <t xml:space="preserve">tab first requires completion of the </t>
    </r>
    <r>
      <rPr>
        <i/>
        <sz val="11"/>
        <color theme="1"/>
        <rFont val="Calibri"/>
        <family val="2"/>
        <scheme val="minor"/>
      </rPr>
      <t>WS-2, WS-3, &amp; WS-4</t>
    </r>
    <r>
      <rPr>
        <sz val="11"/>
        <color theme="1"/>
        <rFont val="Calibri"/>
        <family val="2"/>
        <scheme val="minor"/>
      </rPr>
      <t xml:space="preserve"> tab </t>
    </r>
    <r>
      <rPr>
        <b/>
        <sz val="11"/>
        <color theme="1"/>
        <rFont val="Calibri"/>
        <family val="2"/>
        <scheme val="minor"/>
      </rPr>
      <t>OR</t>
    </r>
    <r>
      <rPr>
        <sz val="11"/>
        <color theme="1"/>
        <rFont val="Calibri"/>
        <family val="2"/>
        <scheme val="minor"/>
      </rPr>
      <t xml:space="preserve"> the </t>
    </r>
    <r>
      <rPr>
        <i/>
        <sz val="11"/>
        <color theme="1"/>
        <rFont val="Calibri"/>
        <family val="2"/>
        <scheme val="minor"/>
      </rPr>
      <t xml:space="preserve">WS-2a Turf Conversion </t>
    </r>
    <r>
      <rPr>
        <sz val="11"/>
        <color theme="1"/>
        <rFont val="Calibri"/>
        <family val="2"/>
        <scheme val="minor"/>
      </rPr>
      <t>tab.</t>
    </r>
  </si>
  <si>
    <t>DISCLAIMER:</t>
  </si>
  <si>
    <t xml:space="preserve">The OPTI customized database and benefit calculator (MS Excel platform) are planning tools that provide conceptual level computations. The calculator uses hydrogeologic variables that are averaged spatially or temporally to scales that are too large (inadequate) for design or predictive purposes. They are designed to be robust and defensible tools based on science and engineering principles, and results can be used for conceptual planning, but should not be taken as predictions of specific benefits. The tools have been checked, and standard quality control procedures have been followed, but they are not peer reviewed. Analysist should feel confident to report results from the calculator for grant applications and conceptual planning, but should use more sophisticated methods and tools when greater level of detail is desired, especially when regulatory requirements are involved. </t>
  </si>
  <si>
    <t>Variables used to calculate water's GHG emissions</t>
  </si>
  <si>
    <r>
      <t xml:space="preserve">See the </t>
    </r>
    <r>
      <rPr>
        <i/>
        <sz val="11"/>
        <color theme="1"/>
        <rFont val="Calibri"/>
        <family val="2"/>
        <scheme val="minor"/>
      </rPr>
      <t>GHG Calculations</t>
    </r>
    <r>
      <rPr>
        <sz val="11"/>
        <color theme="1"/>
        <rFont val="Calibri"/>
        <family val="2"/>
        <scheme val="minor"/>
      </rPr>
      <t>tab</t>
    </r>
  </si>
  <si>
    <t>GHG Emission Variables</t>
  </si>
  <si>
    <t>Data Sources:</t>
  </si>
  <si>
    <t xml:space="preserve">        ·Percent of annual O&amp;M cost associated with energy consumption</t>
  </si>
  <si>
    <t xml:space="preserve">    ·Project's annual O&amp;M cost AND</t>
  </si>
  <si>
    <t xml:space="preserve">    ·Project's annual energy cost</t>
  </si>
  <si>
    <t xml:space="preserve">    ·Project's annual energy consumption</t>
  </si>
  <si>
    <t>·One of the following:</t>
  </si>
  <si>
    <t>·Whether or not the project requires energy to operate; if so, the amount of energy required</t>
  </si>
  <si>
    <t>·Whether potable or recycled water demand is being satisfied with the project</t>
  </si>
  <si>
    <t>·Area of project in which infiltration and/or evaporation occurs</t>
  </si>
  <si>
    <t>·Whether water is being infiltrated or evapotranspirated</t>
  </si>
  <si>
    <t>·Square footage of turf to be converted to a water efficient landscaping</t>
  </si>
  <si>
    <t>·Whether water is being stored or infiltrated to a groundwater basin</t>
  </si>
  <si>
    <t>·Drainage/catchment area</t>
  </si>
  <si>
    <t>·Area of infiltration</t>
  </si>
  <si>
    <t>·Volume of storage area</t>
  </si>
  <si>
    <t>·Whether or not the project storage area is vegetated</t>
  </si>
  <si>
    <t>·Land Use</t>
  </si>
  <si>
    <t>·Soil Type</t>
  </si>
  <si>
    <r>
      <rPr>
        <sz val="11"/>
        <color theme="1"/>
        <rFont val="Calibri"/>
        <family val="2"/>
      </rPr>
      <t>·</t>
    </r>
    <r>
      <rPr>
        <i/>
        <sz val="11"/>
        <color theme="1"/>
        <rFont val="Calibri"/>
        <family val="2"/>
        <scheme val="minor"/>
      </rPr>
      <t>Watershed where project is located</t>
    </r>
  </si>
  <si>
    <t>SB-SWBC Schematics</t>
  </si>
  <si>
    <t>Required User Inputs:</t>
  </si>
  <si>
    <t>http://www.sandiegocounty.gov/content/dam/sdc/pds/docs/water_quality_guidelines.pdf</t>
  </si>
  <si>
    <t>Top end of infiltration range for each soil type</t>
  </si>
  <si>
    <t>Note: This Tab Requires Computing Water Savings First. Complete the "WS-2, WS-3 &amp; WS-4" Tab also (First) OR Tab "WS-2a Turf Conversion" also (First).</t>
  </si>
  <si>
    <t>WS-2 Schematic:</t>
  </si>
  <si>
    <t>WS-3 &amp; WS-4 Schematic:</t>
  </si>
  <si>
    <t>FM-3 Schematic:</t>
  </si>
  <si>
    <t>FM-1 Schematic:</t>
  </si>
  <si>
    <t>Note: This Tab requires completing Sections 1, 2 and 3 under the "WS-2, WS-3 &amp; WS-4" Tab also.</t>
  </si>
  <si>
    <t>Note: This Tab Is Independent of Other Tabs in This File. For Benefit WS-2a Only This Tab Needs To Be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</si>
</sst>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73" formatCode="0.00000"/>
    <numFmt numFmtId="174" formatCode="0.0000"/>
  </numFmts>
  <fonts count="35">
    <font>
      <sz val="11"/>
      <color theme="1"/>
      <name val="Calibri"/>
      <family val="2"/>
      <scheme val="minor"/>
    </font>
    <font>
      <sz val="11"/>
      <color rgb="FFFF0000"/>
      <name val="Calibri"/>
      <family val="2"/>
      <scheme val="minor"/>
    </font>
    <font>
      <b/>
      <sz val="11"/>
      <color theme="1"/>
      <name val="Calibri"/>
      <family val="2"/>
      <scheme val="minor"/>
    </font>
    <font>
      <sz val="10"/>
      <color rgb="FF000000"/>
      <name val="Arial Unicode MS"/>
    </font>
    <font>
      <i/>
      <sz val="11"/>
      <color theme="1"/>
      <name val="Calibri"/>
      <family val="2"/>
      <scheme val="minor"/>
    </font>
    <font>
      <sz val="18"/>
      <color theme="1"/>
      <name val="Calibri"/>
      <family val="2"/>
      <scheme val="minor"/>
    </font>
    <font>
      <sz val="11"/>
      <color theme="3" tint="0.59999389629810485"/>
      <name val="Calibri"/>
      <family val="2"/>
      <scheme val="minor"/>
    </font>
    <font>
      <b/>
      <sz val="11"/>
      <color theme="3" tint="0.59999389629810485"/>
      <name val="Calibri"/>
      <family val="2"/>
      <scheme val="minor"/>
    </font>
    <font>
      <sz val="9"/>
      <color indexed="81"/>
      <name val="Tahoma"/>
      <family val="2"/>
    </font>
    <font>
      <b/>
      <sz val="9"/>
      <color indexed="81"/>
      <name val="Tahoma"/>
      <family val="2"/>
    </font>
    <font>
      <b/>
      <i/>
      <sz val="11"/>
      <color theme="1"/>
      <name val="Calibri"/>
      <family val="2"/>
      <scheme val="minor"/>
    </font>
    <font>
      <sz val="11"/>
      <name val="Calibri"/>
      <family val="2"/>
      <scheme val="minor"/>
    </font>
    <font>
      <i/>
      <sz val="11"/>
      <color rgb="FFFF0000"/>
      <name val="Calibri"/>
      <family val="2"/>
      <scheme val="minor"/>
    </font>
    <font>
      <sz val="22"/>
      <color theme="1"/>
      <name val="Calibri"/>
      <family val="2"/>
      <scheme val="minor"/>
    </font>
    <font>
      <b/>
      <sz val="11"/>
      <name val="Calibri"/>
      <family val="2"/>
      <scheme val="minor"/>
    </font>
    <font>
      <i/>
      <sz val="11"/>
      <name val="Calibri"/>
      <family val="2"/>
      <scheme val="minor"/>
    </font>
    <font>
      <sz val="11"/>
      <color rgb="FF000000"/>
      <name val="Calibri"/>
      <family val="2"/>
    </font>
    <font>
      <b/>
      <sz val="11"/>
      <color rgb="FF000000"/>
      <name val="Calibri"/>
      <family val="2"/>
    </font>
    <font>
      <b/>
      <sz val="11"/>
      <color theme="2" tint="-0.249977111117893"/>
      <name val="Calibri"/>
      <family val="2"/>
      <scheme val="minor"/>
    </font>
    <font>
      <sz val="11"/>
      <color theme="2" tint="-0.249977111117893"/>
      <name val="Calibri"/>
      <family val="2"/>
      <scheme val="minor"/>
    </font>
    <font>
      <sz val="11"/>
      <color theme="1"/>
      <name val="Calibri"/>
      <family val="2"/>
      <scheme val="minor"/>
    </font>
    <font>
      <b/>
      <sz val="12"/>
      <color theme="1"/>
      <name val="Calibri"/>
      <family val="2"/>
      <scheme val="minor"/>
    </font>
    <font>
      <sz val="11"/>
      <color theme="9" tint="-0.249977111117893"/>
      <name val="Calibri"/>
      <family val="2"/>
      <scheme val="minor"/>
    </font>
    <font>
      <b/>
      <sz val="14"/>
      <color theme="1"/>
      <name val="Calibri"/>
      <family val="2"/>
      <scheme val="minor"/>
    </font>
    <font>
      <sz val="9"/>
      <color theme="1"/>
      <name val="Arial"/>
      <family val="2"/>
    </font>
    <font>
      <b/>
      <sz val="9"/>
      <color theme="1"/>
      <name val="Arial"/>
      <family val="2"/>
    </font>
    <font>
      <b/>
      <sz val="11"/>
      <color theme="1"/>
      <name val="Arial"/>
      <family val="2"/>
    </font>
    <font>
      <u/>
      <sz val="11"/>
      <color theme="10"/>
      <name val="Calibri"/>
      <family val="2"/>
      <scheme val="minor"/>
    </font>
    <font>
      <i/>
      <sz val="12"/>
      <color theme="1"/>
      <name val="Calibri"/>
      <family val="2"/>
      <scheme val="minor"/>
    </font>
    <font>
      <b/>
      <i/>
      <sz val="11"/>
      <color theme="4" tint="-0.249977111117893"/>
      <name val="Calibri"/>
      <family val="2"/>
      <scheme val="minor"/>
    </font>
    <font>
      <b/>
      <u/>
      <sz val="20"/>
      <color theme="1"/>
      <name val="Calibri"/>
      <family val="2"/>
      <scheme val="minor"/>
    </font>
    <font>
      <b/>
      <u/>
      <sz val="11"/>
      <color theme="1"/>
      <name val="Calibri"/>
      <family val="2"/>
      <scheme val="minor"/>
    </font>
    <font>
      <u/>
      <sz val="11"/>
      <color theme="1"/>
      <name val="Calibri"/>
      <family val="2"/>
      <scheme val="minor"/>
    </font>
    <font>
      <sz val="11"/>
      <color theme="1"/>
      <name val="Calibri"/>
      <family val="2"/>
    </font>
    <font>
      <b/>
      <sz val="16"/>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7" fillId="0" borderId="0" applyNumberFormat="0" applyFill="0" applyBorder="0" applyAlignment="0" applyProtection="0"/>
  </cellStyleXfs>
  <cellXfs count="280">
    <xf numFmtId="0" fontId="0" fillId="0" borderId="0" xfId="0"/>
    <xf numFmtId="0" fontId="3" fillId="0" borderId="0" xfId="0" applyFont="1" applyAlignment="1">
      <alignment vertical="center"/>
    </xf>
    <xf numFmtId="0" fontId="2" fillId="0" borderId="0" xfId="0" applyFont="1" applyBorder="1" applyAlignment="1">
      <alignment horizontal="center"/>
    </xf>
    <xf numFmtId="0" fontId="0" fillId="0" borderId="0" xfId="0" applyBorder="1"/>
    <xf numFmtId="0" fontId="0" fillId="0" borderId="9" xfId="0" applyBorder="1"/>
    <xf numFmtId="0" fontId="0" fillId="0" borderId="0" xfId="0" applyFill="1"/>
    <xf numFmtId="0" fontId="1" fillId="0" borderId="0" xfId="0" applyFont="1" applyFill="1"/>
    <xf numFmtId="0" fontId="0" fillId="0" borderId="5" xfId="0" applyBorder="1"/>
    <xf numFmtId="0" fontId="0" fillId="0" borderId="7" xfId="0" applyBorder="1"/>
    <xf numFmtId="0" fontId="2" fillId="0" borderId="0" xfId="0" applyFont="1" applyBorder="1" applyAlignment="1"/>
    <xf numFmtId="0" fontId="2" fillId="0" borderId="0" xfId="0" applyFont="1" applyBorder="1" applyAlignment="1">
      <alignment vertical="center"/>
    </xf>
    <xf numFmtId="0" fontId="4" fillId="0" borderId="1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4" fillId="0" borderId="12" xfId="0" applyFont="1" applyBorder="1" applyAlignment="1">
      <alignment horizontal="center"/>
    </xf>
    <xf numFmtId="0" fontId="2" fillId="0" borderId="12"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0" xfId="0" applyAlignment="1"/>
    <xf numFmtId="0" fontId="6" fillId="0" borderId="0" xfId="0" applyFont="1" applyAlignment="1"/>
    <xf numFmtId="0" fontId="0" fillId="0" borderId="10" xfId="0" applyBorder="1" applyAlignment="1">
      <alignment horizontal="center"/>
    </xf>
    <xf numFmtId="0" fontId="0" fillId="0" borderId="11" xfId="0" applyBorder="1" applyAlignment="1">
      <alignment horizontal="center"/>
    </xf>
    <xf numFmtId="0" fontId="2" fillId="0" borderId="11" xfId="0" applyFont="1" applyBorder="1" applyAlignment="1">
      <alignment horizontal="center"/>
    </xf>
    <xf numFmtId="0" fontId="7" fillId="0" borderId="11" xfId="0" applyFont="1" applyBorder="1" applyAlignment="1">
      <alignment horizontal="center"/>
    </xf>
    <xf numFmtId="0" fontId="0" fillId="0" borderId="7" xfId="0" applyBorder="1" applyAlignment="1">
      <alignment horizontal="center"/>
    </xf>
    <xf numFmtId="0" fontId="4" fillId="0" borderId="8" xfId="0" applyFont="1" applyBorder="1" applyAlignment="1">
      <alignment wrapText="1"/>
    </xf>
    <xf numFmtId="0" fontId="4" fillId="0" borderId="8" xfId="0" applyFont="1" applyBorder="1"/>
    <xf numFmtId="0" fontId="10" fillId="0" borderId="15" xfId="0" applyFont="1" applyBorder="1" applyAlignment="1">
      <alignment horizontal="left"/>
    </xf>
    <xf numFmtId="0" fontId="0" fillId="0" borderId="13" xfId="0" applyBorder="1" applyAlignment="1">
      <alignment horizontal="center"/>
    </xf>
    <xf numFmtId="0" fontId="4" fillId="0" borderId="0" xfId="0" applyFont="1" applyFill="1"/>
    <xf numFmtId="0" fontId="0" fillId="0" borderId="3" xfId="0" applyFill="1" applyBorder="1" applyAlignment="1">
      <alignment horizontal="center"/>
    </xf>
    <xf numFmtId="0" fontId="0" fillId="0" borderId="4" xfId="0" applyFill="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1" xfId="0" applyFont="1" applyFill="1" applyBorder="1" applyAlignment="1">
      <alignment horizontal="center"/>
    </xf>
    <xf numFmtId="0" fontId="2" fillId="0" borderId="13" xfId="0" applyFont="1" applyFill="1" applyBorder="1" applyAlignment="1">
      <alignment horizontal="center"/>
    </xf>
    <xf numFmtId="0" fontId="0" fillId="0" borderId="9" xfId="0" applyFill="1" applyBorder="1" applyAlignment="1">
      <alignment horizontal="center"/>
    </xf>
    <xf numFmtId="0" fontId="0" fillId="0" borderId="12" xfId="0" applyFill="1" applyBorder="1" applyAlignment="1">
      <alignment horizontal="center" wrapText="1"/>
    </xf>
    <xf numFmtId="0" fontId="0" fillId="0" borderId="0" xfId="0" applyFill="1" applyAlignment="1">
      <alignment horizontal="center"/>
    </xf>
    <xf numFmtId="0" fontId="0" fillId="0" borderId="12" xfId="0" applyFill="1" applyBorder="1" applyAlignment="1">
      <alignment horizontal="center"/>
    </xf>
    <xf numFmtId="0" fontId="4" fillId="0" borderId="0" xfId="0" applyFont="1" applyBorder="1"/>
    <xf numFmtId="0" fontId="0" fillId="0" borderId="12" xfId="0" applyBorder="1" applyAlignment="1">
      <alignment horizontal="center"/>
    </xf>
    <xf numFmtId="0" fontId="0" fillId="0" borderId="0" xfId="0" applyBorder="1" applyAlignment="1">
      <alignment horizontal="center"/>
    </xf>
    <xf numFmtId="0" fontId="2" fillId="0" borderId="15" xfId="0" applyFont="1" applyFill="1" applyBorder="1" applyAlignment="1">
      <alignment horizontal="center"/>
    </xf>
    <xf numFmtId="0" fontId="2" fillId="0" borderId="14"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2" xfId="0"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4" fillId="0" borderId="0" xfId="0" applyFont="1" applyBorder="1" applyAlignment="1">
      <alignment horizontal="center"/>
    </xf>
    <xf numFmtId="0" fontId="0" fillId="0" borderId="9" xfId="0" applyFont="1" applyBorder="1" applyAlignment="1">
      <alignment horizontal="center"/>
    </xf>
    <xf numFmtId="0" fontId="0" fillId="0" borderId="0" xfId="0" applyFill="1" applyAlignment="1">
      <alignment vertical="top" wrapText="1"/>
    </xf>
    <xf numFmtId="0" fontId="4" fillId="0" borderId="10" xfId="0" applyFont="1" applyFill="1" applyBorder="1"/>
    <xf numFmtId="2" fontId="16" fillId="0" borderId="2" xfId="0" applyNumberFormat="1" applyFont="1" applyBorder="1" applyAlignment="1">
      <alignment horizontal="center" vertical="center"/>
    </xf>
    <xf numFmtId="2" fontId="16" fillId="0" borderId="3" xfId="0" applyNumberFormat="1" applyFont="1" applyBorder="1" applyAlignment="1">
      <alignment horizontal="center" vertical="center"/>
    </xf>
    <xf numFmtId="2" fontId="16" fillId="0" borderId="4" xfId="0" applyNumberFormat="1" applyFont="1" applyBorder="1" applyAlignment="1">
      <alignment horizontal="center" vertical="center"/>
    </xf>
    <xf numFmtId="0" fontId="0" fillId="0" borderId="0" xfId="0" applyBorder="1" applyAlignment="1"/>
    <xf numFmtId="0" fontId="1" fillId="0" borderId="0" xfId="0" applyFont="1"/>
    <xf numFmtId="0" fontId="1" fillId="0" borderId="0" xfId="0" applyFont="1" applyAlignment="1">
      <alignment horizontal="center"/>
    </xf>
    <xf numFmtId="0" fontId="2" fillId="0" borderId="0" xfId="0" applyFont="1" applyAlignment="1"/>
    <xf numFmtId="0" fontId="2" fillId="0" borderId="0" xfId="0" applyFont="1" applyAlignment="1">
      <alignment horizontal="right"/>
    </xf>
    <xf numFmtId="0" fontId="2" fillId="0" borderId="15" xfId="0" applyFont="1" applyBorder="1" applyAlignment="1">
      <alignment horizontal="center"/>
    </xf>
    <xf numFmtId="0" fontId="2" fillId="0" borderId="13" xfId="0" applyFont="1" applyBorder="1" applyAlignment="1">
      <alignment horizontal="center"/>
    </xf>
    <xf numFmtId="2" fontId="0" fillId="0" borderId="0" xfId="0" applyNumberFormat="1" applyAlignment="1"/>
    <xf numFmtId="2" fontId="6" fillId="0" borderId="0" xfId="0" applyNumberFormat="1" applyFont="1" applyAlignment="1"/>
    <xf numFmtId="2" fontId="0" fillId="0" borderId="0" xfId="0" applyNumberFormat="1" applyFont="1" applyBorder="1" applyAlignment="1">
      <alignment vertical="center"/>
    </xf>
    <xf numFmtId="2" fontId="0" fillId="0" borderId="0" xfId="0" applyNumberFormat="1" applyBorder="1" applyAlignment="1"/>
    <xf numFmtId="0" fontId="18" fillId="0" borderId="11" xfId="0" applyFont="1" applyBorder="1" applyAlignment="1">
      <alignment horizontal="center"/>
    </xf>
    <xf numFmtId="0" fontId="19" fillId="0" borderId="0" xfId="0" applyFont="1" applyBorder="1" applyAlignment="1"/>
    <xf numFmtId="2" fontId="19" fillId="0" borderId="0" xfId="0" applyNumberFormat="1" applyFont="1" applyBorder="1" applyAlignment="1">
      <alignment vertical="center"/>
    </xf>
    <xf numFmtId="0" fontId="13" fillId="0" borderId="0" xfId="0" applyFont="1" applyFill="1"/>
    <xf numFmtId="0" fontId="11" fillId="0" borderId="0" xfId="0" applyFont="1" applyFill="1" applyAlignment="1">
      <alignment horizontal="center"/>
    </xf>
    <xf numFmtId="0" fontId="0" fillId="0" borderId="0" xfId="0" applyFont="1" applyFill="1"/>
    <xf numFmtId="0" fontId="11" fillId="0" borderId="0" xfId="0" applyFont="1" applyFill="1" applyAlignment="1">
      <alignment horizontal="right"/>
    </xf>
    <xf numFmtId="0" fontId="11" fillId="0" borderId="0" xfId="0" applyFont="1" applyFill="1"/>
    <xf numFmtId="0" fontId="14" fillId="0" borderId="0" xfId="0" applyFont="1" applyFill="1" applyAlignment="1">
      <alignment horizontal="right"/>
    </xf>
    <xf numFmtId="0" fontId="14" fillId="0" borderId="0" xfId="0" applyFont="1" applyFill="1" applyAlignment="1">
      <alignment horizontal="center"/>
    </xf>
    <xf numFmtId="0" fontId="10" fillId="0" borderId="0" xfId="0" applyFont="1" applyFill="1"/>
    <xf numFmtId="0" fontId="15" fillId="0" borderId="0" xfId="0" applyFont="1" applyFill="1" applyAlignment="1">
      <alignment horizontal="left" vertical="center"/>
    </xf>
    <xf numFmtId="0" fontId="4" fillId="0" borderId="0" xfId="0" applyFont="1" applyFill="1" applyAlignment="1">
      <alignment horizontal="left" vertical="center"/>
    </xf>
    <xf numFmtId="0" fontId="11" fillId="0" borderId="0" xfId="0" applyFont="1" applyFill="1" applyAlignment="1">
      <alignment horizontal="center" wrapText="1"/>
    </xf>
    <xf numFmtId="0" fontId="2" fillId="0" borderId="0" xfId="0" applyFont="1" applyBorder="1" applyAlignment="1">
      <alignment horizontal="right"/>
    </xf>
    <xf numFmtId="2" fontId="2" fillId="0" borderId="0" xfId="0" applyNumberFormat="1" applyFont="1" applyAlignment="1"/>
    <xf numFmtId="0" fontId="0" fillId="0" borderId="0" xfId="0" applyFill="1" applyAlignment="1">
      <alignment horizontal="right"/>
    </xf>
    <xf numFmtId="0" fontId="1" fillId="0" borderId="0" xfId="0" applyFont="1" applyFill="1" applyBorder="1" applyAlignment="1">
      <alignment horizontal="center"/>
    </xf>
    <xf numFmtId="0" fontId="0" fillId="0" borderId="0" xfId="0" applyFill="1" applyBorder="1"/>
    <xf numFmtId="0" fontId="16" fillId="0" borderId="0" xfId="0" applyFont="1" applyFill="1" applyBorder="1" applyAlignment="1">
      <alignment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4" fillId="0" borderId="8" xfId="0" applyFont="1" applyFill="1" applyBorder="1"/>
    <xf numFmtId="0" fontId="4" fillId="0" borderId="6" xfId="0" applyFont="1" applyBorder="1"/>
    <xf numFmtId="0" fontId="0" fillId="0" borderId="6" xfId="0" applyBorder="1" applyAlignment="1">
      <alignment horizontal="center"/>
    </xf>
    <xf numFmtId="2" fontId="16" fillId="0" borderId="0" xfId="0" applyNumberFormat="1" applyFont="1" applyBorder="1" applyAlignment="1">
      <alignment horizontal="center" vertical="center"/>
    </xf>
    <xf numFmtId="0" fontId="1" fillId="0" borderId="0" xfId="0" applyFont="1" applyBorder="1"/>
    <xf numFmtId="0" fontId="2" fillId="0" borderId="0" xfId="0" applyFont="1" applyFill="1" applyBorder="1" applyAlignment="1">
      <alignment horizontal="center"/>
    </xf>
    <xf numFmtId="0" fontId="0" fillId="0" borderId="0" xfId="0" applyFont="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Border="1" applyAlignment="1">
      <alignment wrapText="1"/>
    </xf>
    <xf numFmtId="0" fontId="0" fillId="2" borderId="0" xfId="0" applyFill="1"/>
    <xf numFmtId="9" fontId="21" fillId="2" borderId="0" xfId="3" applyFont="1" applyFill="1" applyBorder="1"/>
    <xf numFmtId="0" fontId="21" fillId="2" borderId="0" xfId="0" applyFont="1" applyFill="1"/>
    <xf numFmtId="9" fontId="2" fillId="2" borderId="11" xfId="3" applyFont="1" applyFill="1" applyBorder="1"/>
    <xf numFmtId="2" fontId="0" fillId="2" borderId="11" xfId="0" applyNumberFormat="1" applyFill="1" applyBorder="1"/>
    <xf numFmtId="0" fontId="0" fillId="2" borderId="11" xfId="0" applyFill="1" applyBorder="1"/>
    <xf numFmtId="9" fontId="2" fillId="2" borderId="0" xfId="3" applyFont="1" applyFill="1" applyBorder="1"/>
    <xf numFmtId="2" fontId="0" fillId="2" borderId="0" xfId="0" applyNumberFormat="1" applyFill="1"/>
    <xf numFmtId="0" fontId="13" fillId="2" borderId="0" xfId="0" applyFont="1" applyFill="1"/>
    <xf numFmtId="0" fontId="2" fillId="0" borderId="0" xfId="0" applyFont="1" applyFill="1" applyBorder="1"/>
    <xf numFmtId="0" fontId="2" fillId="2" borderId="0" xfId="0" applyFont="1" applyFill="1"/>
    <xf numFmtId="2" fontId="21" fillId="2" borderId="0" xfId="0" applyNumberFormat="1" applyFont="1" applyFill="1"/>
    <xf numFmtId="0" fontId="0" fillId="2" borderId="0" xfId="0" applyFont="1" applyFill="1" applyBorder="1" applyAlignment="1">
      <alignment horizontal="left" wrapText="1"/>
    </xf>
    <xf numFmtId="2" fontId="0" fillId="2" borderId="0" xfId="0" applyNumberFormat="1" applyFill="1" applyAlignment="1">
      <alignment horizontal="right"/>
    </xf>
    <xf numFmtId="0" fontId="0" fillId="2" borderId="0" xfId="0" applyFill="1" applyBorder="1"/>
    <xf numFmtId="0" fontId="4" fillId="2" borderId="0" xfId="0" applyFont="1" applyFill="1" applyBorder="1"/>
    <xf numFmtId="0" fontId="2" fillId="0" borderId="0" xfId="0" applyFont="1" applyFill="1" applyBorder="1" applyAlignment="1">
      <alignment horizontal="center" wrapText="1"/>
    </xf>
    <xf numFmtId="164" fontId="2" fillId="2" borderId="0" xfId="1" applyNumberFormat="1" applyFont="1" applyFill="1" applyBorder="1"/>
    <xf numFmtId="9" fontId="0" fillId="0" borderId="0" xfId="3" applyFont="1" applyFill="1" applyBorder="1"/>
    <xf numFmtId="2" fontId="21" fillId="2" borderId="0" xfId="0" applyNumberFormat="1" applyFont="1" applyFill="1" applyBorder="1" applyAlignment="1">
      <alignment horizontal="right"/>
    </xf>
    <xf numFmtId="0" fontId="21" fillId="2" borderId="0" xfId="0" applyFont="1" applyFill="1" applyBorder="1"/>
    <xf numFmtId="2" fontId="0" fillId="2" borderId="0" xfId="0" applyNumberFormat="1" applyFont="1" applyFill="1" applyBorder="1" applyAlignment="1">
      <alignment horizontal="right" wrapText="1"/>
    </xf>
    <xf numFmtId="0" fontId="0" fillId="2" borderId="0" xfId="0" applyFont="1" applyFill="1" applyBorder="1" applyAlignment="1">
      <alignment horizontal="left"/>
    </xf>
    <xf numFmtId="0" fontId="22" fillId="2" borderId="0" xfId="0" applyFont="1" applyFill="1" applyBorder="1" applyAlignment="1">
      <alignment horizontal="center"/>
    </xf>
    <xf numFmtId="0" fontId="1" fillId="2" borderId="0" xfId="0" applyFont="1" applyFill="1"/>
    <xf numFmtId="0" fontId="0" fillId="2" borderId="0" xfId="0" applyFill="1" applyAlignment="1">
      <alignment horizontal="right"/>
    </xf>
    <xf numFmtId="0" fontId="0" fillId="0" borderId="0" xfId="0" applyFill="1" applyBorder="1" applyAlignment="1">
      <alignment horizontal="right"/>
    </xf>
    <xf numFmtId="0" fontId="0" fillId="0" borderId="0" xfId="0" applyBorder="1" applyAlignment="1">
      <alignment horizontal="center" wrapText="1"/>
    </xf>
    <xf numFmtId="2" fontId="0" fillId="0" borderId="0" xfId="0" applyNumberFormat="1" applyBorder="1" applyAlignment="1">
      <alignment horizontal="center"/>
    </xf>
    <xf numFmtId="9" fontId="0" fillId="0" borderId="0" xfId="3" applyFont="1" applyBorder="1" applyAlignment="1">
      <alignment horizontal="center"/>
    </xf>
    <xf numFmtId="2" fontId="0" fillId="3" borderId="16" xfId="0" applyNumberFormat="1" applyFill="1" applyBorder="1"/>
    <xf numFmtId="0" fontId="0" fillId="0" borderId="15" xfId="0" applyNumberFormat="1" applyBorder="1"/>
    <xf numFmtId="9" fontId="0" fillId="0" borderId="1" xfId="0" applyNumberFormat="1" applyBorder="1"/>
    <xf numFmtId="0" fontId="0" fillId="0" borderId="15" xfId="0" applyFill="1" applyBorder="1"/>
    <xf numFmtId="2" fontId="0" fillId="3" borderId="17" xfId="0" applyNumberFormat="1" applyFill="1" applyBorder="1"/>
    <xf numFmtId="0" fontId="0" fillId="0" borderId="15" xfId="0" applyBorder="1"/>
    <xf numFmtId="44" fontId="0" fillId="0" borderId="1" xfId="0" applyNumberFormat="1" applyBorder="1"/>
    <xf numFmtId="0" fontId="0" fillId="0" borderId="1" xfId="0" applyBorder="1"/>
    <xf numFmtId="0" fontId="2" fillId="3" borderId="18" xfId="0" applyFont="1" applyFill="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center" wrapText="1"/>
    </xf>
    <xf numFmtId="0" fontId="0" fillId="0" borderId="13" xfId="0" applyBorder="1"/>
    <xf numFmtId="0" fontId="0" fillId="3" borderId="19" xfId="0" applyFill="1" applyBorder="1"/>
    <xf numFmtId="0" fontId="0" fillId="3" borderId="20" xfId="0" applyFill="1" applyBorder="1"/>
    <xf numFmtId="0" fontId="2" fillId="0" borderId="1" xfId="0" applyFont="1" applyBorder="1"/>
    <xf numFmtId="0" fontId="13" fillId="0" borderId="0" xfId="0" applyFont="1"/>
    <xf numFmtId="0" fontId="0" fillId="3" borderId="16" xfId="0" applyFill="1" applyBorder="1"/>
    <xf numFmtId="0" fontId="0" fillId="0" borderId="1" xfId="0" applyFill="1" applyBorder="1"/>
    <xf numFmtId="0" fontId="2" fillId="3" borderId="18" xfId="0" applyFont="1" applyFill="1" applyBorder="1" applyAlignment="1">
      <alignment horizontal="center"/>
    </xf>
    <xf numFmtId="0" fontId="0" fillId="0" borderId="13" xfId="0" applyFill="1" applyBorder="1"/>
    <xf numFmtId="2" fontId="0" fillId="3" borderId="16" xfId="0" applyNumberFormat="1" applyFill="1" applyBorder="1" applyAlignment="1">
      <alignment horizontal="center"/>
    </xf>
    <xf numFmtId="2" fontId="0" fillId="0" borderId="15" xfId="0" applyNumberFormat="1" applyBorder="1" applyAlignment="1">
      <alignment horizontal="center"/>
    </xf>
    <xf numFmtId="1" fontId="0" fillId="0" borderId="1" xfId="0" applyNumberFormat="1" applyFill="1" applyBorder="1" applyAlignment="1">
      <alignment horizontal="center"/>
    </xf>
    <xf numFmtId="0" fontId="0" fillId="0" borderId="1" xfId="0" applyFill="1" applyBorder="1" applyAlignment="1">
      <alignment horizontal="center"/>
    </xf>
    <xf numFmtId="2" fontId="0" fillId="3" borderId="17" xfId="0" applyNumberFormat="1" applyFill="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5" xfId="0" applyNumberFormat="1" applyBorder="1" applyAlignment="1">
      <alignment horizontal="center"/>
    </xf>
    <xf numFmtId="1" fontId="0" fillId="0" borderId="1" xfId="3" applyNumberFormat="1" applyFont="1" applyFill="1" applyBorder="1" applyAlignment="1">
      <alignment horizontal="center"/>
    </xf>
    <xf numFmtId="1" fontId="0" fillId="0" borderId="1" xfId="0" applyNumberFormat="1" applyBorder="1"/>
    <xf numFmtId="9" fontId="0" fillId="0" borderId="1" xfId="3" applyFont="1" applyBorder="1" applyAlignment="1">
      <alignment horizontal="center"/>
    </xf>
    <xf numFmtId="0" fontId="0" fillId="3" borderId="17" xfId="0" applyFill="1" applyBorder="1" applyAlignment="1">
      <alignment horizontal="center"/>
    </xf>
    <xf numFmtId="3" fontId="24" fillId="0" borderId="15" xfId="0" applyNumberFormat="1" applyFont="1" applyFill="1" applyBorder="1" applyAlignment="1">
      <alignment horizontal="center" vertical="center" wrapText="1"/>
    </xf>
    <xf numFmtId="0" fontId="0" fillId="0" borderId="1" xfId="0" applyBorder="1" applyAlignment="1">
      <alignment horizontal="center"/>
    </xf>
    <xf numFmtId="2" fontId="0" fillId="0" borderId="15" xfId="0" applyNumberFormat="1" applyFill="1" applyBorder="1" applyAlignment="1">
      <alignment horizontal="center"/>
    </xf>
    <xf numFmtId="2" fontId="0" fillId="0" borderId="13" xfId="0" applyNumberFormat="1" applyBorder="1"/>
    <xf numFmtId="0" fontId="24" fillId="3" borderId="21"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 xfId="0" applyFont="1" applyBorder="1" applyAlignment="1">
      <alignment horizontal="center" vertical="center" wrapText="1"/>
    </xf>
    <xf numFmtId="2" fontId="0" fillId="0" borderId="9" xfId="0" applyNumberFormat="1" applyBorder="1" applyAlignment="1">
      <alignment horizontal="center"/>
    </xf>
    <xf numFmtId="0" fontId="13" fillId="3" borderId="0" xfId="0" applyFont="1" applyFill="1"/>
    <xf numFmtId="0" fontId="0" fillId="3" borderId="0" xfId="0" applyFill="1"/>
    <xf numFmtId="0" fontId="4" fillId="3" borderId="0" xfId="0" applyFont="1" applyFill="1"/>
    <xf numFmtId="0" fontId="11" fillId="3" borderId="0" xfId="0" applyFont="1" applyFill="1" applyAlignment="1">
      <alignment horizontal="center"/>
    </xf>
    <xf numFmtId="0" fontId="0" fillId="3" borderId="0" xfId="0" applyFont="1" applyFill="1"/>
    <xf numFmtId="0" fontId="14" fillId="3" borderId="0" xfId="0" applyFont="1" applyFill="1" applyAlignment="1">
      <alignment horizontal="center"/>
    </xf>
    <xf numFmtId="0" fontId="15" fillId="3" borderId="0" xfId="0" applyFont="1" applyFill="1" applyAlignment="1">
      <alignment horizontal="left" vertical="center"/>
    </xf>
    <xf numFmtId="0" fontId="4" fillId="3" borderId="0" xfId="0" applyFont="1" applyFill="1" applyAlignment="1">
      <alignment horizontal="left" vertical="center"/>
    </xf>
    <xf numFmtId="0" fontId="0" fillId="3" borderId="0" xfId="0" applyFill="1" applyAlignment="1">
      <alignment vertical="top" wrapText="1"/>
    </xf>
    <xf numFmtId="2" fontId="2" fillId="3" borderId="0" xfId="0" applyNumberFormat="1"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12" fillId="3" borderId="0" xfId="0" applyFont="1" applyFill="1"/>
    <xf numFmtId="0" fontId="2" fillId="3" borderId="0" xfId="0" applyFont="1" applyFill="1" applyAlignment="1">
      <alignment horizontal="right"/>
    </xf>
    <xf numFmtId="0" fontId="2" fillId="3" borderId="0" xfId="0" applyFont="1" applyFill="1"/>
    <xf numFmtId="0" fontId="13" fillId="5" borderId="0" xfId="0" applyFont="1" applyFill="1"/>
    <xf numFmtId="0" fontId="0" fillId="5" borderId="0" xfId="0" applyFill="1"/>
    <xf numFmtId="0" fontId="4" fillId="5" borderId="0" xfId="0" applyFont="1" applyFill="1"/>
    <xf numFmtId="0" fontId="4" fillId="5" borderId="0" xfId="0" applyFont="1" applyFill="1" applyAlignment="1">
      <alignment wrapText="1"/>
    </xf>
    <xf numFmtId="0" fontId="0" fillId="5" borderId="0" xfId="0" applyFill="1" applyAlignment="1">
      <alignment horizontal="right"/>
    </xf>
    <xf numFmtId="0" fontId="2" fillId="5" borderId="0" xfId="0" applyFont="1" applyFill="1" applyAlignment="1">
      <alignment horizontal="right"/>
    </xf>
    <xf numFmtId="0" fontId="2" fillId="5" borderId="0" xfId="0" applyFont="1" applyFill="1"/>
    <xf numFmtId="2" fontId="14" fillId="5" borderId="0" xfId="0" applyNumberFormat="1" applyFont="1" applyFill="1" applyAlignment="1">
      <alignment horizontal="center"/>
    </xf>
    <xf numFmtId="0" fontId="11" fillId="5" borderId="0" xfId="0" applyFont="1" applyFill="1" applyAlignment="1">
      <alignment horizontal="center"/>
    </xf>
    <xf numFmtId="0" fontId="15" fillId="3" borderId="0" xfId="0" applyFont="1" applyFill="1" applyAlignment="1">
      <alignment horizontal="left"/>
    </xf>
    <xf numFmtId="0" fontId="27" fillId="3" borderId="0" xfId="4" applyFill="1" applyAlignment="1">
      <alignment horizontal="left"/>
    </xf>
    <xf numFmtId="0" fontId="4" fillId="3" borderId="0" xfId="0" applyFont="1" applyFill="1" applyAlignment="1">
      <alignment wrapText="1"/>
    </xf>
    <xf numFmtId="0" fontId="4" fillId="2" borderId="0" xfId="0" applyFont="1" applyFill="1" applyBorder="1" applyAlignment="1">
      <alignment wrapText="1"/>
    </xf>
    <xf numFmtId="0" fontId="4" fillId="2" borderId="0" xfId="0" applyFont="1" applyFill="1"/>
    <xf numFmtId="166" fontId="0" fillId="0" borderId="0" xfId="0" applyNumberFormat="1" applyFont="1" applyAlignment="1">
      <alignment vertical="center"/>
    </xf>
    <xf numFmtId="166" fontId="2" fillId="5" borderId="0" xfId="0" applyNumberFormat="1" applyFont="1" applyFill="1" applyAlignment="1">
      <alignment horizontal="center"/>
    </xf>
    <xf numFmtId="0" fontId="29" fillId="0" borderId="0" xfId="0" applyFont="1"/>
    <xf numFmtId="0" fontId="10" fillId="2" borderId="0" xfId="0" applyFont="1" applyFill="1"/>
    <xf numFmtId="0" fontId="29" fillId="2" borderId="0" xfId="0" applyFont="1" applyFill="1"/>
    <xf numFmtId="0" fontId="2" fillId="0" borderId="0" xfId="0" applyFont="1"/>
    <xf numFmtId="0" fontId="0" fillId="0" borderId="0" xfId="0" applyFont="1"/>
    <xf numFmtId="0" fontId="4" fillId="0" borderId="0" xfId="0" applyFont="1" applyFill="1" applyAlignment="1"/>
    <xf numFmtId="0" fontId="4" fillId="0" borderId="0" xfId="0" applyFont="1" applyFill="1" applyBorder="1" applyAlignment="1"/>
    <xf numFmtId="0" fontId="28" fillId="0" borderId="0" xfId="0" applyFont="1" applyFill="1" applyBorder="1" applyAlignment="1"/>
    <xf numFmtId="0" fontId="10" fillId="5" borderId="0" xfId="0" applyFont="1" applyFill="1" applyAlignment="1">
      <alignment wrapText="1"/>
    </xf>
    <xf numFmtId="0" fontId="2" fillId="0" borderId="13" xfId="0" applyFont="1" applyBorder="1" applyAlignment="1">
      <alignment horizontal="center"/>
    </xf>
    <xf numFmtId="3" fontId="0" fillId="0" borderId="0" xfId="0" applyNumberFormat="1"/>
    <xf numFmtId="0" fontId="22" fillId="2" borderId="0" xfId="0" applyFont="1" applyFill="1" applyBorder="1" applyAlignment="1">
      <alignment horizont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Border="1" applyAlignment="1">
      <alignment horizontal="center"/>
    </xf>
    <xf numFmtId="0" fontId="2" fillId="0" borderId="13" xfId="0" applyFont="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xf numFmtId="1" fontId="0" fillId="0" borderId="0" xfId="0" applyNumberFormat="1"/>
    <xf numFmtId="174" fontId="19" fillId="0" borderId="0" xfId="0" applyNumberFormat="1" applyFont="1" applyBorder="1" applyAlignment="1">
      <alignment vertical="center"/>
    </xf>
    <xf numFmtId="174" fontId="0" fillId="0" borderId="0" xfId="0" applyNumberFormat="1" applyBorder="1" applyAlignment="1"/>
    <xf numFmtId="173" fontId="0" fillId="0" borderId="0" xfId="0" applyNumberFormat="1" applyBorder="1" applyAlignment="1"/>
    <xf numFmtId="174" fontId="0" fillId="0" borderId="0" xfId="0" applyNumberFormat="1" applyFont="1" applyBorder="1" applyAlignment="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Border="1" applyAlignment="1">
      <alignment horizontal="center" vertical="center" wrapText="1"/>
    </xf>
    <xf numFmtId="0" fontId="10" fillId="0" borderId="15" xfId="0" applyFont="1" applyBorder="1" applyAlignment="1">
      <alignment horizontal="left" vertical="center"/>
    </xf>
    <xf numFmtId="0" fontId="10" fillId="2" borderId="0" xfId="0" applyFont="1" applyFill="1" applyAlignment="1">
      <alignment horizontal="right"/>
    </xf>
    <xf numFmtId="0" fontId="30" fillId="0" borderId="0" xfId="0" applyFont="1"/>
    <xf numFmtId="0" fontId="0" fillId="0" borderId="0" xfId="0" applyAlignment="1">
      <alignment horizontal="left" wrapText="1"/>
    </xf>
    <xf numFmtId="0" fontId="0" fillId="0" borderId="0" xfId="0" applyAlignment="1">
      <alignment wrapText="1"/>
    </xf>
    <xf numFmtId="0" fontId="31" fillId="0" borderId="0" xfId="0" applyFont="1"/>
    <xf numFmtId="0" fontId="32" fillId="0" borderId="0" xfId="0" applyFont="1"/>
    <xf numFmtId="0" fontId="31" fillId="0" borderId="22" xfId="0" applyFont="1" applyBorder="1"/>
    <xf numFmtId="0" fontId="0" fillId="0" borderId="23" xfId="0" applyBorder="1"/>
    <xf numFmtId="0" fontId="0" fillId="0" borderId="24" xfId="0" applyBorder="1"/>
    <xf numFmtId="0" fontId="0" fillId="0" borderId="25" xfId="0" applyFont="1" applyBorder="1" applyAlignment="1">
      <alignment horizontal="left" vertical="top" wrapText="1"/>
    </xf>
    <xf numFmtId="0" fontId="0" fillId="0" borderId="0"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25" xfId="0" applyFont="1" applyBorder="1" applyAlignment="1">
      <alignment vertical="top" wrapText="1"/>
    </xf>
    <xf numFmtId="0" fontId="0" fillId="0" borderId="0" xfId="0" applyFont="1" applyBorder="1" applyAlignment="1">
      <alignment vertical="top" wrapText="1"/>
    </xf>
    <xf numFmtId="0" fontId="23" fillId="0" borderId="0" xfId="0" applyFont="1" applyFill="1" applyBorder="1" applyAlignment="1"/>
    <xf numFmtId="0" fontId="34" fillId="0" borderId="0" xfId="0" applyFont="1"/>
    <xf numFmtId="0" fontId="23" fillId="0" borderId="0" xfId="0" applyFont="1"/>
    <xf numFmtId="0" fontId="27" fillId="0" borderId="0" xfId="4"/>
    <xf numFmtId="0" fontId="0" fillId="6" borderId="0" xfId="0" applyFill="1"/>
    <xf numFmtId="0" fontId="11" fillId="4" borderId="0" xfId="0" applyFont="1" applyFill="1" applyAlignment="1" applyProtection="1">
      <alignment horizontal="center"/>
      <protection locked="0"/>
    </xf>
    <xf numFmtId="0" fontId="0" fillId="4" borderId="0" xfId="0" applyFill="1" applyAlignment="1" applyProtection="1">
      <alignment horizontal="center"/>
      <protection locked="0"/>
    </xf>
    <xf numFmtId="2" fontId="11" fillId="4" borderId="0" xfId="0" applyNumberFormat="1" applyFont="1" applyFill="1" applyAlignment="1" applyProtection="1">
      <alignment horizontal="center"/>
      <protection locked="0"/>
    </xf>
    <xf numFmtId="0" fontId="11" fillId="4" borderId="0" xfId="0" applyFont="1" applyFill="1" applyAlignment="1" applyProtection="1">
      <alignment horizontal="center" vertical="center" wrapText="1"/>
      <protection locked="0"/>
    </xf>
    <xf numFmtId="0" fontId="11" fillId="4" borderId="0" xfId="0" applyFont="1" applyFill="1" applyAlignment="1" applyProtection="1">
      <alignment horizontal="center" vertical="center"/>
      <protection locked="0"/>
    </xf>
    <xf numFmtId="0" fontId="0" fillId="4" borderId="0" xfId="0"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165" fontId="0" fillId="4" borderId="0" xfId="2" applyNumberFormat="1" applyFont="1" applyFill="1" applyBorder="1" applyProtection="1">
      <protection locked="0"/>
    </xf>
    <xf numFmtId="9" fontId="0" fillId="4" borderId="0" xfId="3" applyFont="1" applyFill="1" applyBorder="1" applyAlignment="1" applyProtection="1">
      <alignment horizontal="center"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9</xdr:col>
      <xdr:colOff>247650</xdr:colOff>
      <xdr:row>1</xdr:row>
      <xdr:rowOff>152400</xdr:rowOff>
    </xdr:from>
    <xdr:ext cx="4527172" cy="3314516"/>
    <xdr:pic>
      <xdr:nvPicPr>
        <xdr:cNvPr id="2" name="Picture 1">
          <a:extLst>
            <a:ext uri="{FF2B5EF4-FFF2-40B4-BE49-F238E27FC236}">
              <a16:creationId xmlns:a16="http://schemas.microsoft.com/office/drawing/2014/main" id="{0950EA9F-D4B6-4611-B344-45E7025940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0" y="342900"/>
          <a:ext cx="4527172" cy="3314516"/>
        </a:xfrm>
        <a:prstGeom prst="rect">
          <a:avLst/>
        </a:prstGeom>
      </xdr:spPr>
    </xdr:pic>
    <xdr:clientData/>
  </xdr:oneCellAnchor>
  <xdr:oneCellAnchor>
    <xdr:from>
      <xdr:col>12</xdr:col>
      <xdr:colOff>185085</xdr:colOff>
      <xdr:row>10</xdr:row>
      <xdr:rowOff>42209</xdr:rowOff>
    </xdr:from>
    <xdr:ext cx="6964907" cy="741137"/>
    <xdr:pic>
      <xdr:nvPicPr>
        <xdr:cNvPr id="3" name="Picture 2">
          <a:extLst>
            <a:ext uri="{FF2B5EF4-FFF2-40B4-BE49-F238E27FC236}">
              <a16:creationId xmlns:a16="http://schemas.microsoft.com/office/drawing/2014/main" id="{C5D40AF4-E17A-4452-A9CA-17B7704DDC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0285" y="1947209"/>
          <a:ext cx="6964907" cy="741137"/>
        </a:xfrm>
        <a:prstGeom prst="rect">
          <a:avLst/>
        </a:prstGeom>
      </xdr:spPr>
    </xdr:pic>
    <xdr:clientData/>
  </xdr:oneCellAnchor>
  <xdr:oneCellAnchor>
    <xdr:from>
      <xdr:col>14</xdr:col>
      <xdr:colOff>292875</xdr:colOff>
      <xdr:row>16</xdr:row>
      <xdr:rowOff>178575</xdr:rowOff>
    </xdr:from>
    <xdr:ext cx="7939084" cy="683711"/>
    <xdr:pic>
      <xdr:nvPicPr>
        <xdr:cNvPr id="4" name="Picture 3">
          <a:extLst>
            <a:ext uri="{FF2B5EF4-FFF2-40B4-BE49-F238E27FC236}">
              <a16:creationId xmlns:a16="http://schemas.microsoft.com/office/drawing/2014/main" id="{1D1FEBD7-4064-42A9-8789-0029C10F6E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27275" y="3226575"/>
          <a:ext cx="7939084" cy="683711"/>
        </a:xfrm>
        <a:prstGeom prst="rect">
          <a:avLst/>
        </a:prstGeom>
      </xdr:spPr>
    </xdr:pic>
    <xdr:clientData/>
  </xdr:oneCellAnchor>
  <xdr:twoCellAnchor>
    <xdr:from>
      <xdr:col>14</xdr:col>
      <xdr:colOff>292875</xdr:colOff>
      <xdr:row>12</xdr:row>
      <xdr:rowOff>31777</xdr:rowOff>
    </xdr:from>
    <xdr:to>
      <xdr:col>23</xdr:col>
      <xdr:colOff>482492</xdr:colOff>
      <xdr:row>18</xdr:row>
      <xdr:rowOff>129207</xdr:rowOff>
    </xdr:to>
    <xdr:cxnSp macro="">
      <xdr:nvCxnSpPr>
        <xdr:cNvPr id="5" name="Connector: Elbow 4">
          <a:extLst>
            <a:ext uri="{FF2B5EF4-FFF2-40B4-BE49-F238E27FC236}">
              <a16:creationId xmlns:a16="http://schemas.microsoft.com/office/drawing/2014/main" id="{642F09B3-3361-4FB8-AD3C-36DB2C77C2A2}"/>
            </a:ext>
          </a:extLst>
        </xdr:cNvPr>
        <xdr:cNvCxnSpPr>
          <a:stCxn id="3" idx="3"/>
          <a:endCxn id="4" idx="1"/>
        </xdr:cNvCxnSpPr>
      </xdr:nvCxnSpPr>
      <xdr:spPr>
        <a:xfrm flipH="1">
          <a:off x="8827275" y="2317777"/>
          <a:ext cx="5676017" cy="1240430"/>
        </a:xfrm>
        <a:prstGeom prst="bentConnector5">
          <a:avLst>
            <a:gd name="adj1" fmla="val -4008"/>
            <a:gd name="adj2" fmla="val 51598"/>
            <a:gd name="adj3" fmla="val 104008"/>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3475181</xdr:colOff>
      <xdr:row>21</xdr:row>
      <xdr:rowOff>251220</xdr:rowOff>
    </xdr:from>
    <xdr:ext cx="9282546" cy="8158348"/>
    <xdr:pic>
      <xdr:nvPicPr>
        <xdr:cNvPr id="6" name="Picture 5">
          <a:extLst>
            <a:ext uri="{FF2B5EF4-FFF2-40B4-BE49-F238E27FC236}">
              <a16:creationId xmlns:a16="http://schemas.microsoft.com/office/drawing/2014/main" id="{77686C4A-1E2F-4307-933C-C94B027E10F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5824" r="6325"/>
        <a:stretch/>
      </xdr:blipFill>
      <xdr:spPr>
        <a:xfrm>
          <a:off x="6094556" y="4194570"/>
          <a:ext cx="9282546" cy="81583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571500</xdr:colOff>
      <xdr:row>1</xdr:row>
      <xdr:rowOff>63500</xdr:rowOff>
    </xdr:from>
    <xdr:to>
      <xdr:col>20</xdr:col>
      <xdr:colOff>4234</xdr:colOff>
      <xdr:row>11</xdr:row>
      <xdr:rowOff>95250</xdr:rowOff>
    </xdr:to>
    <xdr:pic>
      <xdr:nvPicPr>
        <xdr:cNvPr id="2" name="Picture 1">
          <a:extLst>
            <a:ext uri="{FF2B5EF4-FFF2-40B4-BE49-F238E27FC236}">
              <a16:creationId xmlns:a16="http://schemas.microsoft.com/office/drawing/2014/main" id="{9C8E5A57-F47A-4B86-A353-1726F560B7C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9634"/>
        <a:stretch/>
      </xdr:blipFill>
      <xdr:spPr>
        <a:xfrm>
          <a:off x="8561917" y="254000"/>
          <a:ext cx="10058400" cy="2275417"/>
        </a:xfrm>
        <a:prstGeom prst="rect">
          <a:avLst/>
        </a:prstGeom>
      </xdr:spPr>
    </xdr:pic>
    <xdr:clientData/>
  </xdr:twoCellAnchor>
  <xdr:twoCellAnchor editAs="oneCell">
    <xdr:from>
      <xdr:col>7</xdr:col>
      <xdr:colOff>954333</xdr:colOff>
      <xdr:row>13</xdr:row>
      <xdr:rowOff>86500</xdr:rowOff>
    </xdr:from>
    <xdr:to>
      <xdr:col>20</xdr:col>
      <xdr:colOff>387067</xdr:colOff>
      <xdr:row>34</xdr:row>
      <xdr:rowOff>243923</xdr:rowOff>
    </xdr:to>
    <xdr:pic>
      <xdr:nvPicPr>
        <xdr:cNvPr id="3" name="Picture 2">
          <a:extLst>
            <a:ext uri="{FF2B5EF4-FFF2-40B4-BE49-F238E27FC236}">
              <a16:creationId xmlns:a16="http://schemas.microsoft.com/office/drawing/2014/main" id="{90E9EA2D-260C-44CB-A2E4-417D561A1F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4750" y="2901667"/>
          <a:ext cx="10058400" cy="4517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71438</xdr:colOff>
      <xdr:row>3</xdr:row>
      <xdr:rowOff>119063</xdr:rowOff>
    </xdr:from>
    <xdr:to>
      <xdr:col>23</xdr:col>
      <xdr:colOff>128588</xdr:colOff>
      <xdr:row>12</xdr:row>
      <xdr:rowOff>130968</xdr:rowOff>
    </xdr:to>
    <xdr:pic>
      <xdr:nvPicPr>
        <xdr:cNvPr id="2" name="Picture 1">
          <a:extLst>
            <a:ext uri="{FF2B5EF4-FFF2-40B4-BE49-F238E27FC236}">
              <a16:creationId xmlns:a16="http://schemas.microsoft.com/office/drawing/2014/main" id="{B5173C74-74AE-444C-87F0-BB293D7B3A5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5446"/>
        <a:stretch/>
      </xdr:blipFill>
      <xdr:spPr>
        <a:xfrm>
          <a:off x="7989094" y="690563"/>
          <a:ext cx="10058400" cy="2464593"/>
        </a:xfrm>
        <a:prstGeom prst="rect">
          <a:avLst/>
        </a:prstGeom>
      </xdr:spPr>
    </xdr:pic>
    <xdr:clientData/>
  </xdr:twoCellAnchor>
  <xdr:twoCellAnchor editAs="oneCell">
    <xdr:from>
      <xdr:col>7</xdr:col>
      <xdr:colOff>166687</xdr:colOff>
      <xdr:row>14</xdr:row>
      <xdr:rowOff>130969</xdr:rowOff>
    </xdr:from>
    <xdr:to>
      <xdr:col>23</xdr:col>
      <xdr:colOff>223837</xdr:colOff>
      <xdr:row>34</xdr:row>
      <xdr:rowOff>124350</xdr:rowOff>
    </xdr:to>
    <xdr:pic>
      <xdr:nvPicPr>
        <xdr:cNvPr id="3" name="Picture 2">
          <a:extLst>
            <a:ext uri="{FF2B5EF4-FFF2-40B4-BE49-F238E27FC236}">
              <a16:creationId xmlns:a16="http://schemas.microsoft.com/office/drawing/2014/main" id="{EFDF4890-437E-4FBF-8DFB-635D9F71E3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84343" y="3536157"/>
          <a:ext cx="10058400" cy="4517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ndiegocounty.gov/content/dam/sdc/pds/docs/water_quality_guidelines.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basin.org/maps/new" TargetMode="External"/><Relationship Id="rId1" Type="http://schemas.openxmlformats.org/officeDocument/2006/relationships/hyperlink" Target="../../../AppData/Local/Microsoft/Windows/03_GIS/Exports/San%20Diego%20Regions_SWRP_IWRM_MS4_labels_small.jpg"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1"/>
  <sheetViews>
    <sheetView showGridLines="0" tabSelected="1" zoomScaleNormal="100" workbookViewId="0">
      <selection activeCell="D27" sqref="D27"/>
    </sheetView>
  </sheetViews>
  <sheetFormatPr defaultRowHeight="15"/>
  <sheetData>
    <row r="1" spans="1:17" ht="26.25">
      <c r="A1" s="250" t="s">
        <v>227</v>
      </c>
    </row>
    <row r="3" spans="1:17" ht="14.45" customHeight="1">
      <c r="A3" s="251" t="s">
        <v>228</v>
      </c>
      <c r="B3" s="251"/>
      <c r="C3" s="251"/>
      <c r="D3" s="251"/>
      <c r="E3" s="251"/>
      <c r="F3" s="251"/>
      <c r="G3" s="251"/>
      <c r="H3" s="251"/>
      <c r="I3" s="252"/>
      <c r="J3" s="253" t="s">
        <v>229</v>
      </c>
      <c r="L3" s="254"/>
      <c r="M3" s="254"/>
      <c r="O3" s="254"/>
      <c r="P3" s="254"/>
      <c r="Q3" s="254"/>
    </row>
    <row r="4" spans="1:17">
      <c r="A4" s="251"/>
      <c r="B4" s="251"/>
      <c r="C4" s="251"/>
      <c r="D4" s="251"/>
      <c r="E4" s="251"/>
      <c r="F4" s="251"/>
      <c r="G4" s="251"/>
      <c r="H4" s="251"/>
      <c r="I4" s="252"/>
      <c r="J4" t="s">
        <v>230</v>
      </c>
      <c r="L4" s="254"/>
      <c r="M4" s="254"/>
      <c r="O4" s="254"/>
      <c r="P4" s="254"/>
      <c r="Q4" s="254"/>
    </row>
    <row r="5" spans="1:17">
      <c r="J5" t="s">
        <v>231</v>
      </c>
    </row>
    <row r="6" spans="1:17">
      <c r="A6" s="214" t="s">
        <v>232</v>
      </c>
      <c r="J6" t="s">
        <v>233</v>
      </c>
    </row>
    <row r="7" spans="1:17">
      <c r="A7" t="s">
        <v>234</v>
      </c>
      <c r="J7" t="s">
        <v>235</v>
      </c>
    </row>
    <row r="8" spans="1:17">
      <c r="A8" t="s">
        <v>236</v>
      </c>
    </row>
    <row r="9" spans="1:17">
      <c r="A9" t="s">
        <v>237</v>
      </c>
      <c r="J9" t="s">
        <v>238</v>
      </c>
    </row>
    <row r="10" spans="1:17">
      <c r="A10" t="s">
        <v>239</v>
      </c>
      <c r="J10" t="s">
        <v>240</v>
      </c>
    </row>
    <row r="11" spans="1:17">
      <c r="A11" t="s">
        <v>241</v>
      </c>
      <c r="J11" t="s">
        <v>243</v>
      </c>
    </row>
    <row r="12" spans="1:17">
      <c r="A12" t="s">
        <v>242</v>
      </c>
      <c r="J12" t="s">
        <v>245</v>
      </c>
    </row>
    <row r="13" spans="1:17">
      <c r="A13" t="s">
        <v>244</v>
      </c>
      <c r="J13" t="s">
        <v>246</v>
      </c>
    </row>
    <row r="15" spans="1:17" ht="15.75" thickBot="1"/>
    <row r="16" spans="1:17">
      <c r="A16" s="255" t="s">
        <v>247</v>
      </c>
      <c r="B16" s="256"/>
      <c r="C16" s="256"/>
      <c r="D16" s="256"/>
      <c r="E16" s="256"/>
      <c r="F16" s="256"/>
      <c r="G16" s="256"/>
      <c r="H16" s="256"/>
      <c r="I16" s="256"/>
      <c r="J16" s="256"/>
      <c r="K16" s="256"/>
      <c r="L16" s="256"/>
      <c r="M16" s="257"/>
    </row>
    <row r="17" spans="1:13" ht="14.45" customHeight="1">
      <c r="A17" s="258" t="s">
        <v>248</v>
      </c>
      <c r="B17" s="259"/>
      <c r="C17" s="259"/>
      <c r="D17" s="259"/>
      <c r="E17" s="259"/>
      <c r="F17" s="259"/>
      <c r="G17" s="259"/>
      <c r="H17" s="259"/>
      <c r="I17" s="259"/>
      <c r="J17" s="259"/>
      <c r="K17" s="259"/>
      <c r="L17" s="259"/>
      <c r="M17" s="260"/>
    </row>
    <row r="18" spans="1:13">
      <c r="A18" s="258"/>
      <c r="B18" s="259"/>
      <c r="C18" s="259"/>
      <c r="D18" s="259"/>
      <c r="E18" s="259"/>
      <c r="F18" s="259"/>
      <c r="G18" s="259"/>
      <c r="H18" s="259"/>
      <c r="I18" s="259"/>
      <c r="J18" s="259"/>
      <c r="K18" s="259"/>
      <c r="L18" s="259"/>
      <c r="M18" s="260"/>
    </row>
    <row r="19" spans="1:13">
      <c r="A19" s="258"/>
      <c r="B19" s="259"/>
      <c r="C19" s="259"/>
      <c r="D19" s="259"/>
      <c r="E19" s="259"/>
      <c r="F19" s="259"/>
      <c r="G19" s="259"/>
      <c r="H19" s="259"/>
      <c r="I19" s="259"/>
      <c r="J19" s="259"/>
      <c r="K19" s="259"/>
      <c r="L19" s="259"/>
      <c r="M19" s="260"/>
    </row>
    <row r="20" spans="1:13">
      <c r="A20" s="258"/>
      <c r="B20" s="259"/>
      <c r="C20" s="259"/>
      <c r="D20" s="259"/>
      <c r="E20" s="259"/>
      <c r="F20" s="259"/>
      <c r="G20" s="259"/>
      <c r="H20" s="259"/>
      <c r="I20" s="259"/>
      <c r="J20" s="259"/>
      <c r="K20" s="259"/>
      <c r="L20" s="259"/>
      <c r="M20" s="260"/>
    </row>
    <row r="21" spans="1:13">
      <c r="A21" s="258"/>
      <c r="B21" s="259"/>
      <c r="C21" s="259"/>
      <c r="D21" s="259"/>
      <c r="E21" s="259"/>
      <c r="F21" s="259"/>
      <c r="G21" s="259"/>
      <c r="H21" s="259"/>
      <c r="I21" s="259"/>
      <c r="J21" s="259"/>
      <c r="K21" s="259"/>
      <c r="L21" s="259"/>
      <c r="M21" s="260"/>
    </row>
    <row r="22" spans="1:13">
      <c r="A22" s="258"/>
      <c r="B22" s="259"/>
      <c r="C22" s="259"/>
      <c r="D22" s="259"/>
      <c r="E22" s="259"/>
      <c r="F22" s="259"/>
      <c r="G22" s="259"/>
      <c r="H22" s="259"/>
      <c r="I22" s="259"/>
      <c r="J22" s="259"/>
      <c r="K22" s="259"/>
      <c r="L22" s="259"/>
      <c r="M22" s="260"/>
    </row>
    <row r="23" spans="1:13" ht="15.75" thickBot="1">
      <c r="A23" s="261"/>
      <c r="B23" s="262"/>
      <c r="C23" s="262"/>
      <c r="D23" s="262"/>
      <c r="E23" s="262"/>
      <c r="F23" s="262"/>
      <c r="G23" s="262"/>
      <c r="H23" s="262"/>
      <c r="I23" s="262"/>
      <c r="J23" s="262"/>
      <c r="K23" s="262"/>
      <c r="L23" s="262"/>
      <c r="M23" s="263"/>
    </row>
    <row r="24" spans="1:13">
      <c r="A24" s="264"/>
      <c r="B24" s="265"/>
      <c r="C24" s="265"/>
      <c r="D24" s="265"/>
      <c r="E24" s="265"/>
      <c r="F24" s="265"/>
      <c r="G24" s="265"/>
      <c r="H24" s="265"/>
      <c r="I24" s="265"/>
    </row>
    <row r="25" spans="1:13">
      <c r="A25" s="264"/>
      <c r="B25" s="265"/>
      <c r="C25" s="265"/>
      <c r="D25" s="265"/>
      <c r="E25" s="265"/>
      <c r="F25" s="265"/>
      <c r="G25" s="265"/>
      <c r="H25" s="265"/>
      <c r="I25" s="265"/>
    </row>
    <row r="26" spans="1:13">
      <c r="A26" s="264"/>
      <c r="B26" s="265"/>
      <c r="C26" s="265"/>
      <c r="D26" s="265"/>
      <c r="E26" s="265"/>
      <c r="F26" s="265"/>
      <c r="G26" s="265"/>
      <c r="H26" s="265"/>
      <c r="I26" s="265"/>
    </row>
    <row r="27" spans="1:13">
      <c r="A27" s="264"/>
      <c r="B27" s="265"/>
      <c r="C27" s="265"/>
      <c r="D27" s="265"/>
      <c r="E27" s="265"/>
      <c r="F27" s="265"/>
      <c r="G27" s="265"/>
      <c r="H27" s="265"/>
      <c r="I27" s="265"/>
    </row>
    <row r="28" spans="1:13">
      <c r="A28" s="264"/>
      <c r="B28" s="265"/>
      <c r="C28" s="265"/>
      <c r="D28" s="265"/>
      <c r="E28" s="265"/>
      <c r="F28" s="265"/>
      <c r="G28" s="265"/>
      <c r="H28" s="265"/>
      <c r="I28" s="265"/>
    </row>
    <row r="29" spans="1:13" ht="10.5" customHeight="1">
      <c r="A29" s="264"/>
      <c r="B29" s="265"/>
      <c r="C29" s="265"/>
      <c r="D29" s="265"/>
      <c r="E29" s="265"/>
      <c r="F29" s="265"/>
      <c r="G29" s="265"/>
      <c r="H29" s="265"/>
      <c r="I29" s="265"/>
    </row>
    <row r="30" spans="1:13" ht="15.6" customHeight="1">
      <c r="A30" s="264"/>
      <c r="B30" s="265"/>
      <c r="C30" s="265"/>
      <c r="D30" s="265"/>
      <c r="E30" s="265"/>
      <c r="F30" s="265"/>
      <c r="G30" s="265"/>
      <c r="H30" s="265"/>
      <c r="I30" s="265"/>
    </row>
    <row r="31" spans="1:13" ht="15.6" customHeight="1"/>
  </sheetData>
  <sheetProtection algorithmName="SHA-512" hashValue="1ZEwx2bp5pPySnG4J8PZYd6kEeFwZ3JlJO7hLxug9NgqlHQvmsPtWdSgr9pD1LKIhXqA/QgufaoIHUaphr/gcw==" saltValue="cqmo1ljfX0RJAyqcjETjyA==" spinCount="100000" sheet="1" objects="1" scenarios="1" selectLockedCells="1" selectUnlockedCells="1"/>
  <mergeCells count="2">
    <mergeCell ref="A3:H4"/>
    <mergeCell ref="A17:M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70"/>
  <sheetViews>
    <sheetView topLeftCell="A345" workbookViewId="0">
      <selection activeCell="D27" sqref="D27"/>
    </sheetView>
  </sheetViews>
  <sheetFormatPr defaultRowHeight="15"/>
  <cols>
    <col min="1" max="1" width="8" style="19" bestFit="1" customWidth="1"/>
    <col min="2" max="2" width="4.7109375" style="19" bestFit="1" customWidth="1"/>
    <col min="3" max="3" width="12.5703125" style="20" bestFit="1" customWidth="1"/>
    <col min="4" max="4" width="10.42578125" style="20" customWidth="1"/>
    <col min="5" max="5" width="10.7109375" style="20" customWidth="1"/>
    <col min="6" max="6" width="13.7109375" style="20" customWidth="1"/>
    <col min="7" max="7" width="18" style="20" customWidth="1"/>
    <col min="8" max="8" width="9.85546875" style="20" customWidth="1"/>
    <col min="9" max="9" width="16" style="63" bestFit="1" customWidth="1"/>
    <col min="11" max="11" width="16" customWidth="1"/>
    <col min="12" max="12" width="12" bestFit="1" customWidth="1"/>
    <col min="14" max="14" width="12.140625" bestFit="1" customWidth="1"/>
    <col min="15" max="15" width="15.140625" bestFit="1" customWidth="1"/>
    <col min="20" max="20" width="8.28515625" bestFit="1" customWidth="1"/>
    <col min="21" max="21" width="7.140625" customWidth="1"/>
    <col min="23" max="23" width="9.5703125" customWidth="1"/>
    <col min="24" max="24" width="8.28515625" customWidth="1"/>
    <col min="28" max="28" width="14.85546875" bestFit="1" customWidth="1"/>
    <col min="29" max="29" width="15.28515625" bestFit="1" customWidth="1"/>
  </cols>
  <sheetData>
    <row r="1" spans="1:29" s="19" customFormat="1">
      <c r="A1" s="14" t="s">
        <v>10</v>
      </c>
      <c r="B1" s="16" t="s">
        <v>9</v>
      </c>
      <c r="C1" s="14" t="s">
        <v>94</v>
      </c>
      <c r="D1" s="24" t="s">
        <v>97</v>
      </c>
      <c r="E1" s="24" t="s">
        <v>46</v>
      </c>
      <c r="F1" s="25" t="s">
        <v>47</v>
      </c>
      <c r="G1" s="24" t="s">
        <v>48</v>
      </c>
      <c r="H1" s="24" t="s">
        <v>49</v>
      </c>
      <c r="I1" s="24" t="s">
        <v>96</v>
      </c>
    </row>
    <row r="2" spans="1:29">
      <c r="B2" s="26"/>
      <c r="F2" s="21">
        <v>0</v>
      </c>
      <c r="G2" s="20">
        <v>0</v>
      </c>
      <c r="K2" s="29" t="s">
        <v>24</v>
      </c>
      <c r="L2" s="30"/>
      <c r="N2" s="34" t="s">
        <v>42</v>
      </c>
      <c r="O2" s="69" t="s">
        <v>15</v>
      </c>
      <c r="Q2" s="103"/>
      <c r="R2" s="104"/>
      <c r="S2" s="9"/>
      <c r="T2" s="9"/>
      <c r="U2" s="9"/>
      <c r="V2" s="9"/>
      <c r="W2" s="105"/>
      <c r="X2" s="105"/>
      <c r="Z2" s="232"/>
      <c r="AA2" s="232"/>
      <c r="AB2" s="2"/>
      <c r="AC2" s="2"/>
    </row>
    <row r="3" spans="1:29">
      <c r="A3" s="19">
        <v>1</v>
      </c>
      <c r="B3" s="18">
        <v>1</v>
      </c>
      <c r="C3" s="70" t="e">
        <f>'WS-2, WS-3, &amp; WS-4'!$B$28*'Water Supply Calcs'!$N$7*H3</f>
        <v>#VALUE!</v>
      </c>
      <c r="D3" s="70">
        <v>0</v>
      </c>
      <c r="E3" s="70" t="e">
        <f>MAX(0,F3-$L$4)</f>
        <v>#VALUE!</v>
      </c>
      <c r="F3" s="71" t="e">
        <f>MAX((G2+C3-D3-I2),0)</f>
        <v>#VALUE!</v>
      </c>
      <c r="G3" s="70" t="e">
        <f>MAX((F3-E3),0)</f>
        <v>#VALUE!</v>
      </c>
      <c r="H3" s="70" t="e">
        <f>_xlfn.IFS('WS-2, WS-3, &amp; WS-4'!$B$6='Watershed Precip Data'!$C$3,'Watershed Precip Data'!C5,'Watershed Precip Data'!$C$14='Watershed Precip Data'!$D$3,'Watershed Precip Data'!D5,'WS-2, WS-3, &amp; WS-4'!$B$6='Watershed Precip Data'!$E$3,'Watershed Precip Data'!E5,'WS-2, WS-3, &amp; WS-4'!$B$6='Watershed Precip Data'!$F$3,'Watershed Precip Data'!F5,'WS-2, WS-3, &amp; WS-4'!$B$6='Watershed Precip Data'!$G$3,'Watershed Precip Data'!G5,'Watershed Precip Data'!$C$14='Watershed Precip Data'!$H$3,'Watershed Precip Data'!H5,'WS-2, WS-3, &amp; WS-4'!$B$6='Watershed Precip Data'!$I$3,'Watershed Precip Data'!I5,'WS-2, WS-3, &amp; WS-4'!$B$6='Watershed Precip Data'!$J$3,'Watershed Precip Data'!J5,'WS-2, WS-3, &amp; WS-4'!$B$6='Watershed Precip Data'!$K$3,'Watershed Precip Data'!K5)</f>
        <v>#N/A</v>
      </c>
      <c r="I3" s="239" t="e">
        <f>MIN(($L$3*('FM-1 &amp; FM-3'!$B$13)),(G3+C3))</f>
        <v>#N/A</v>
      </c>
      <c r="K3" s="28" t="s">
        <v>80</v>
      </c>
      <c r="L3" s="57" t="e">
        <f>_xlfn.IFS('WS-2, WS-3, &amp; WS-4'!B13=N3,O3,'WS-2, WS-3, &amp; WS-4'!B13=N4,O4,'WS-2, WS-3, &amp; WS-4'!B13=N5,O5,'WS-2, WS-3, &amp; WS-4'!B13=N6,O6)</f>
        <v>#N/A</v>
      </c>
      <c r="N3" s="50" t="s">
        <v>17</v>
      </c>
      <c r="O3" s="18">
        <v>0.45</v>
      </c>
      <c r="Q3" s="103"/>
      <c r="R3" s="104"/>
      <c r="S3" s="101"/>
      <c r="T3" s="101"/>
      <c r="U3" s="101"/>
      <c r="V3" s="101"/>
      <c r="W3" s="105"/>
      <c r="X3" s="105"/>
      <c r="Z3" s="2"/>
      <c r="AA3" s="2"/>
      <c r="AB3" s="99"/>
      <c r="AC3" s="44"/>
    </row>
    <row r="4" spans="1:29">
      <c r="A4" s="19">
        <v>1</v>
      </c>
      <c r="B4" s="18">
        <v>2</v>
      </c>
      <c r="C4" s="70" t="e">
        <f>'WS-2, WS-3, &amp; WS-4'!$B$28*'Water Supply Calcs'!$N$7*H4</f>
        <v>#VALUE!</v>
      </c>
      <c r="D4" s="70">
        <v>0</v>
      </c>
      <c r="E4" s="70" t="e">
        <f t="shared" ref="E3:E66" si="0">MAX(0,F4-$L$4)</f>
        <v>#VALUE!</v>
      </c>
      <c r="F4" s="71" t="e">
        <f>MAX((G3+C4-D4-I3),0)</f>
        <v>#VALUE!</v>
      </c>
      <c r="G4" s="70" t="e">
        <f t="shared" ref="G4:G67" si="1">MAX((F4-E4),0)</f>
        <v>#VALUE!</v>
      </c>
      <c r="H4" s="70" t="e">
        <f>_xlfn.IFS('WS-2, WS-3, &amp; WS-4'!$B$6='Watershed Precip Data'!$C$3,'Watershed Precip Data'!C6,'Watershed Precip Data'!$C$14='Watershed Precip Data'!$D$3,'Watershed Precip Data'!D6,'WS-2, WS-3, &amp; WS-4'!$B$6='Watershed Precip Data'!$E$3,'Watershed Precip Data'!E6,'WS-2, WS-3, &amp; WS-4'!$B$6='Watershed Precip Data'!$F$3,'Watershed Precip Data'!F6,'WS-2, WS-3, &amp; WS-4'!$B$6='Watershed Precip Data'!$G$3,'Watershed Precip Data'!G6,'Watershed Precip Data'!$C$14='Watershed Precip Data'!$H$3,'Watershed Precip Data'!H6,'WS-2, WS-3, &amp; WS-4'!$B$6='Watershed Precip Data'!$I$3,'Watershed Precip Data'!I6,'WS-2, WS-3, &amp; WS-4'!$B$6='Watershed Precip Data'!$J$3,'Watershed Precip Data'!J6,'WS-2, WS-3, &amp; WS-4'!$B$6='Watershed Precip Data'!$K$3,'Watershed Precip Data'!K6)</f>
        <v>#N/A</v>
      </c>
      <c r="I4" s="239" t="e">
        <f>MIN(($L$3*('FM-1 &amp; FM-3'!$B$13)),(G4+C4))</f>
        <v>#N/A</v>
      </c>
      <c r="K4" s="96" t="s">
        <v>83</v>
      </c>
      <c r="L4" s="179" t="str">
        <f>'WS-2, WS-3, &amp; WS-4'!B24</f>
        <v>-</v>
      </c>
      <c r="N4" s="47" t="s">
        <v>18</v>
      </c>
      <c r="O4" s="18">
        <v>0.3</v>
      </c>
      <c r="Q4" s="2"/>
      <c r="R4" s="44"/>
      <c r="S4" s="44"/>
      <c r="T4" s="44"/>
      <c r="U4" s="44"/>
      <c r="V4" s="44"/>
      <c r="W4" s="44"/>
      <c r="X4" s="44"/>
      <c r="Z4" s="2"/>
      <c r="AA4" s="2"/>
      <c r="AB4" s="99"/>
      <c r="AC4" s="44"/>
    </row>
    <row r="5" spans="1:29">
      <c r="A5" s="19">
        <v>1</v>
      </c>
      <c r="B5" s="18">
        <v>3</v>
      </c>
      <c r="C5" s="70" t="e">
        <f>'WS-2, WS-3, &amp; WS-4'!$B$28*'Water Supply Calcs'!$N$7*H5</f>
        <v>#VALUE!</v>
      </c>
      <c r="D5" s="70">
        <v>0</v>
      </c>
      <c r="E5" s="70" t="e">
        <f t="shared" si="0"/>
        <v>#VALUE!</v>
      </c>
      <c r="F5" s="71" t="e">
        <f t="shared" ref="F4:F67" si="2">MAX((G4+C5-D5-I4),0)</f>
        <v>#VALUE!</v>
      </c>
      <c r="G5" s="70" t="e">
        <f t="shared" si="1"/>
        <v>#VALUE!</v>
      </c>
      <c r="H5" s="70" t="e">
        <f>_xlfn.IFS('WS-2, WS-3, &amp; WS-4'!$B$6='Watershed Precip Data'!$C$3,'Watershed Precip Data'!C7,'Watershed Precip Data'!$C$14='Watershed Precip Data'!$D$3,'Watershed Precip Data'!D7,'WS-2, WS-3, &amp; WS-4'!$B$6='Watershed Precip Data'!$E$3,'Watershed Precip Data'!E7,'WS-2, WS-3, &amp; WS-4'!$B$6='Watershed Precip Data'!$F$3,'Watershed Precip Data'!F7,'WS-2, WS-3, &amp; WS-4'!$B$6='Watershed Precip Data'!$G$3,'Watershed Precip Data'!G7,'Watershed Precip Data'!$C$14='Watershed Precip Data'!$H$3,'Watershed Precip Data'!H7,'WS-2, WS-3, &amp; WS-4'!$B$6='Watershed Precip Data'!$I$3,'Watershed Precip Data'!I7,'WS-2, WS-3, &amp; WS-4'!$B$6='Watershed Precip Data'!$J$3,'Watershed Precip Data'!J7,'WS-2, WS-3, &amp; WS-4'!$B$6='Watershed Precip Data'!$K$3,'Watershed Precip Data'!K7)</f>
        <v>#N/A</v>
      </c>
      <c r="I5" s="239" t="e">
        <f>MIN(($L$3*('FM-1 &amp; FM-3'!$B$13)),(G5+C5))</f>
        <v>#N/A</v>
      </c>
      <c r="K5" s="97"/>
      <c r="L5" s="98"/>
      <c r="N5" s="47" t="s">
        <v>19</v>
      </c>
      <c r="O5" s="18">
        <v>0.15</v>
      </c>
      <c r="Q5" s="2"/>
      <c r="R5" s="44"/>
      <c r="S5" s="44"/>
      <c r="T5" s="44"/>
      <c r="U5" s="44"/>
      <c r="V5" s="44"/>
      <c r="W5" s="44"/>
      <c r="X5" s="44"/>
      <c r="Z5" s="2"/>
      <c r="AA5" s="2"/>
      <c r="AB5" s="99"/>
      <c r="AC5" s="44"/>
    </row>
    <row r="6" spans="1:29">
      <c r="A6" s="19">
        <v>1</v>
      </c>
      <c r="B6" s="18">
        <v>4</v>
      </c>
      <c r="C6" s="70" t="e">
        <f>'WS-2, WS-3, &amp; WS-4'!$B$28*'Water Supply Calcs'!$N$7*H6</f>
        <v>#VALUE!</v>
      </c>
      <c r="D6" s="70">
        <v>0</v>
      </c>
      <c r="E6" s="70" t="e">
        <f t="shared" si="0"/>
        <v>#VALUE!</v>
      </c>
      <c r="F6" s="71" t="e">
        <f t="shared" si="2"/>
        <v>#VALUE!</v>
      </c>
      <c r="G6" s="70" t="e">
        <f t="shared" si="1"/>
        <v>#VALUE!</v>
      </c>
      <c r="H6" s="70" t="e">
        <f>_xlfn.IFS('WS-2, WS-3, &amp; WS-4'!$B$6='Watershed Precip Data'!$C$3,'Watershed Precip Data'!C8,'Watershed Precip Data'!$C$14='Watershed Precip Data'!$D$3,'Watershed Precip Data'!D8,'WS-2, WS-3, &amp; WS-4'!$B$6='Watershed Precip Data'!$E$3,'Watershed Precip Data'!E8,'WS-2, WS-3, &amp; WS-4'!$B$6='Watershed Precip Data'!$F$3,'Watershed Precip Data'!F8,'WS-2, WS-3, &amp; WS-4'!$B$6='Watershed Precip Data'!$G$3,'Watershed Precip Data'!G8,'Watershed Precip Data'!$C$14='Watershed Precip Data'!$H$3,'Watershed Precip Data'!H8,'WS-2, WS-3, &amp; WS-4'!$B$6='Watershed Precip Data'!$I$3,'Watershed Precip Data'!I8,'WS-2, WS-3, &amp; WS-4'!$B$6='Watershed Precip Data'!$J$3,'Watershed Precip Data'!J8,'WS-2, WS-3, &amp; WS-4'!$B$6='Watershed Precip Data'!$K$3,'Watershed Precip Data'!K8)</f>
        <v>#N/A</v>
      </c>
      <c r="I6" s="239" t="e">
        <f>MIN(($L$3*('FM-1 &amp; FM-3'!$B$13)),(G6+C6))</f>
        <v>#N/A</v>
      </c>
      <c r="N6" s="48" t="s">
        <v>20</v>
      </c>
      <c r="O6" s="43">
        <v>0.05</v>
      </c>
      <c r="Q6" s="2"/>
      <c r="R6" s="44"/>
      <c r="S6" s="44"/>
      <c r="T6" s="44"/>
      <c r="U6" s="44"/>
      <c r="V6" s="44"/>
      <c r="W6" s="44"/>
      <c r="X6" s="44"/>
      <c r="Z6" s="2"/>
      <c r="AA6" s="2"/>
      <c r="AB6" s="99"/>
      <c r="AC6" s="44"/>
    </row>
    <row r="7" spans="1:29">
      <c r="A7" s="19">
        <v>1</v>
      </c>
      <c r="B7" s="18">
        <v>5</v>
      </c>
      <c r="C7" s="70" t="e">
        <f>'WS-2, WS-3, &amp; WS-4'!$B$28*'Water Supply Calcs'!$N$7*H7</f>
        <v>#VALUE!</v>
      </c>
      <c r="D7" s="70">
        <v>0</v>
      </c>
      <c r="E7" s="70" t="e">
        <f t="shared" si="0"/>
        <v>#VALUE!</v>
      </c>
      <c r="F7" s="71" t="e">
        <f t="shared" si="2"/>
        <v>#VALUE!</v>
      </c>
      <c r="G7" s="70" t="e">
        <f t="shared" si="1"/>
        <v>#VALUE!</v>
      </c>
      <c r="H7" s="70" t="e">
        <f>_xlfn.IFS('WS-2, WS-3, &amp; WS-4'!$B$6='Watershed Precip Data'!$C$3,'Watershed Precip Data'!C9,'Watershed Precip Data'!$C$14='Watershed Precip Data'!$D$3,'Watershed Precip Data'!D9,'WS-2, WS-3, &amp; WS-4'!$B$6='Watershed Precip Data'!$E$3,'Watershed Precip Data'!E9,'WS-2, WS-3, &amp; WS-4'!$B$6='Watershed Precip Data'!$F$3,'Watershed Precip Data'!F9,'WS-2, WS-3, &amp; WS-4'!$B$6='Watershed Precip Data'!$G$3,'Watershed Precip Data'!G9,'Watershed Precip Data'!$C$14='Watershed Precip Data'!$H$3,'Watershed Precip Data'!H9,'WS-2, WS-3, &amp; WS-4'!$B$6='Watershed Precip Data'!$I$3,'Watershed Precip Data'!I9,'WS-2, WS-3, &amp; WS-4'!$B$6='Watershed Precip Data'!$J$3,'Watershed Precip Data'!J9,'WS-2, WS-3, &amp; WS-4'!$B$6='Watershed Precip Data'!$K$3,'Watershed Precip Data'!K9)</f>
        <v>#N/A</v>
      </c>
      <c r="I7" s="239" t="e">
        <f>MIN(($L$3*('FM-1 &amp; FM-3'!$B$13)),(G7+C7))</f>
        <v>#N/A</v>
      </c>
      <c r="K7" s="42"/>
      <c r="L7" s="44"/>
      <c r="N7" s="56"/>
      <c r="Q7" s="2"/>
      <c r="R7" s="44"/>
      <c r="S7" s="44"/>
      <c r="T7" s="44"/>
      <c r="U7" s="44"/>
      <c r="V7" s="44"/>
      <c r="W7" s="44"/>
      <c r="X7" s="44"/>
      <c r="Z7" s="2"/>
      <c r="AA7" s="2"/>
      <c r="AB7" s="99"/>
      <c r="AC7" s="44"/>
    </row>
    <row r="8" spans="1:29">
      <c r="A8" s="19">
        <v>1</v>
      </c>
      <c r="B8" s="18">
        <v>6</v>
      </c>
      <c r="C8" s="70" t="e">
        <f>'WS-2, WS-3, &amp; WS-4'!$B$28*'Water Supply Calcs'!$N$7*H8</f>
        <v>#VALUE!</v>
      </c>
      <c r="D8" s="70">
        <v>0</v>
      </c>
      <c r="E8" s="70" t="e">
        <f t="shared" si="0"/>
        <v>#VALUE!</v>
      </c>
      <c r="F8" s="71" t="e">
        <f t="shared" si="2"/>
        <v>#VALUE!</v>
      </c>
      <c r="G8" s="70" t="e">
        <f t="shared" si="1"/>
        <v>#VALUE!</v>
      </c>
      <c r="H8" s="70" t="e">
        <f>_xlfn.IFS('WS-2, WS-3, &amp; WS-4'!$B$6='Watershed Precip Data'!$C$3,'Watershed Precip Data'!C10,'Watershed Precip Data'!$C$14='Watershed Precip Data'!$D$3,'Watershed Precip Data'!D10,'WS-2, WS-3, &amp; WS-4'!$B$6='Watershed Precip Data'!$E$3,'Watershed Precip Data'!E10,'WS-2, WS-3, &amp; WS-4'!$B$6='Watershed Precip Data'!$F$3,'Watershed Precip Data'!F10,'WS-2, WS-3, &amp; WS-4'!$B$6='Watershed Precip Data'!$G$3,'Watershed Precip Data'!G10,'Watershed Precip Data'!$C$14='Watershed Precip Data'!$H$3,'Watershed Precip Data'!H10,'WS-2, WS-3, &amp; WS-4'!$B$6='Watershed Precip Data'!$I$3,'Watershed Precip Data'!I10,'WS-2, WS-3, &amp; WS-4'!$B$6='Watershed Precip Data'!$J$3,'Watershed Precip Data'!J10,'WS-2, WS-3, &amp; WS-4'!$B$6='Watershed Precip Data'!$K$3,'Watershed Precip Data'!K10)</f>
        <v>#N/A</v>
      </c>
      <c r="I8" s="239" t="e">
        <f>MIN(($L$3*('FM-1 &amp; FM-3'!$B$13)),(G8+C8))</f>
        <v>#N/A</v>
      </c>
      <c r="Q8" s="2"/>
      <c r="R8" s="44"/>
      <c r="S8" s="44"/>
      <c r="T8" s="44"/>
      <c r="U8" s="44"/>
      <c r="V8" s="44"/>
      <c r="W8" s="44"/>
      <c r="X8" s="44"/>
      <c r="Z8" s="2"/>
      <c r="AA8" s="2"/>
      <c r="AB8" s="99"/>
      <c r="AC8" s="44"/>
    </row>
    <row r="9" spans="1:29">
      <c r="A9" s="19">
        <v>1</v>
      </c>
      <c r="B9" s="18">
        <v>7</v>
      </c>
      <c r="C9" s="70" t="e">
        <f>'WS-2, WS-3, &amp; WS-4'!$B$28*'Water Supply Calcs'!$N$7*H9</f>
        <v>#VALUE!</v>
      </c>
      <c r="D9" s="70">
        <v>0</v>
      </c>
      <c r="E9" s="70" t="e">
        <f t="shared" si="0"/>
        <v>#VALUE!</v>
      </c>
      <c r="F9" s="71" t="e">
        <f t="shared" si="2"/>
        <v>#VALUE!</v>
      </c>
      <c r="G9" s="70" t="e">
        <f t="shared" si="1"/>
        <v>#VALUE!</v>
      </c>
      <c r="H9" s="70" t="e">
        <f>_xlfn.IFS('WS-2, WS-3, &amp; WS-4'!$B$6='Watershed Precip Data'!$C$3,'Watershed Precip Data'!C11,'Watershed Precip Data'!$C$14='Watershed Precip Data'!$D$3,'Watershed Precip Data'!D11,'WS-2, WS-3, &amp; WS-4'!$B$6='Watershed Precip Data'!$E$3,'Watershed Precip Data'!E11,'WS-2, WS-3, &amp; WS-4'!$B$6='Watershed Precip Data'!$F$3,'Watershed Precip Data'!F11,'WS-2, WS-3, &amp; WS-4'!$B$6='Watershed Precip Data'!$G$3,'Watershed Precip Data'!G11,'Watershed Precip Data'!$C$14='Watershed Precip Data'!$H$3,'Watershed Precip Data'!H11,'WS-2, WS-3, &amp; WS-4'!$B$6='Watershed Precip Data'!$I$3,'Watershed Precip Data'!I11,'WS-2, WS-3, &amp; WS-4'!$B$6='Watershed Precip Data'!$J$3,'Watershed Precip Data'!J11,'WS-2, WS-3, &amp; WS-4'!$B$6='Watershed Precip Data'!$K$3,'Watershed Precip Data'!K11)</f>
        <v>#N/A</v>
      </c>
      <c r="I9" s="239" t="e">
        <f>MIN(($L$3*('FM-1 &amp; FM-3'!$B$13)),(G9+C9))</f>
        <v>#N/A</v>
      </c>
      <c r="Q9" s="2"/>
      <c r="R9" s="44"/>
      <c r="S9" s="44"/>
      <c r="T9" s="44"/>
      <c r="U9" s="44"/>
      <c r="V9" s="44"/>
      <c r="W9" s="44"/>
      <c r="X9" s="44"/>
      <c r="Z9" s="2"/>
      <c r="AA9" s="2"/>
      <c r="AB9" s="99"/>
      <c r="AC9" s="44"/>
    </row>
    <row r="10" spans="1:29">
      <c r="A10" s="19">
        <v>1</v>
      </c>
      <c r="B10" s="18">
        <v>8</v>
      </c>
      <c r="C10" s="70" t="e">
        <f>'WS-2, WS-3, &amp; WS-4'!$B$28*'Water Supply Calcs'!$N$7*H10</f>
        <v>#VALUE!</v>
      </c>
      <c r="D10" s="70">
        <v>0</v>
      </c>
      <c r="E10" s="70" t="e">
        <f t="shared" si="0"/>
        <v>#VALUE!</v>
      </c>
      <c r="F10" s="71" t="e">
        <f t="shared" si="2"/>
        <v>#VALUE!</v>
      </c>
      <c r="G10" s="70" t="e">
        <f t="shared" si="1"/>
        <v>#VALUE!</v>
      </c>
      <c r="H10" s="70" t="e">
        <f>_xlfn.IFS('WS-2, WS-3, &amp; WS-4'!$B$6='Watershed Precip Data'!$C$3,'Watershed Precip Data'!C12,'Watershed Precip Data'!$C$14='Watershed Precip Data'!$D$3,'Watershed Precip Data'!D12,'WS-2, WS-3, &amp; WS-4'!$B$6='Watershed Precip Data'!$E$3,'Watershed Precip Data'!E12,'WS-2, WS-3, &amp; WS-4'!$B$6='Watershed Precip Data'!$F$3,'Watershed Precip Data'!F12,'WS-2, WS-3, &amp; WS-4'!$B$6='Watershed Precip Data'!$G$3,'Watershed Precip Data'!G12,'Watershed Precip Data'!$C$14='Watershed Precip Data'!$H$3,'Watershed Precip Data'!H12,'WS-2, WS-3, &amp; WS-4'!$B$6='Watershed Precip Data'!$I$3,'Watershed Precip Data'!I12,'WS-2, WS-3, &amp; WS-4'!$B$6='Watershed Precip Data'!$J$3,'Watershed Precip Data'!J12,'WS-2, WS-3, &amp; WS-4'!$B$6='Watershed Precip Data'!$K$3,'Watershed Precip Data'!K12)</f>
        <v>#N/A</v>
      </c>
      <c r="I10" s="239" t="e">
        <f>MIN(($L$3*('FM-1 &amp; FM-3'!$B$13)),(G10+C10))</f>
        <v>#N/A</v>
      </c>
      <c r="Q10" s="2"/>
      <c r="R10" s="44"/>
      <c r="S10" s="44"/>
      <c r="T10" s="44"/>
      <c r="U10" s="44"/>
      <c r="V10" s="44"/>
      <c r="W10" s="44"/>
      <c r="X10" s="44"/>
      <c r="Z10" s="2"/>
      <c r="AA10" s="2"/>
      <c r="AB10" s="99"/>
      <c r="AC10" s="44"/>
    </row>
    <row r="11" spans="1:29">
      <c r="A11" s="19">
        <v>1</v>
      </c>
      <c r="B11" s="18">
        <v>9</v>
      </c>
      <c r="C11" s="70" t="e">
        <f>'WS-2, WS-3, &amp; WS-4'!$B$28*'Water Supply Calcs'!$N$7*H11</f>
        <v>#VALUE!</v>
      </c>
      <c r="D11" s="70">
        <v>0</v>
      </c>
      <c r="E11" s="70" t="e">
        <f t="shared" si="0"/>
        <v>#VALUE!</v>
      </c>
      <c r="F11" s="71" t="e">
        <f t="shared" si="2"/>
        <v>#VALUE!</v>
      </c>
      <c r="G11" s="70" t="e">
        <f t="shared" si="1"/>
        <v>#VALUE!</v>
      </c>
      <c r="H11" s="70" t="e">
        <f>_xlfn.IFS('WS-2, WS-3, &amp; WS-4'!$B$6='Watershed Precip Data'!$C$3,'Watershed Precip Data'!C13,'Watershed Precip Data'!$C$14='Watershed Precip Data'!$D$3,'Watershed Precip Data'!D13,'WS-2, WS-3, &amp; WS-4'!$B$6='Watershed Precip Data'!$E$3,'Watershed Precip Data'!E13,'WS-2, WS-3, &amp; WS-4'!$B$6='Watershed Precip Data'!$F$3,'Watershed Precip Data'!F13,'WS-2, WS-3, &amp; WS-4'!$B$6='Watershed Precip Data'!$G$3,'Watershed Precip Data'!G13,'Watershed Precip Data'!$C$14='Watershed Precip Data'!$H$3,'Watershed Precip Data'!H13,'WS-2, WS-3, &amp; WS-4'!$B$6='Watershed Precip Data'!$I$3,'Watershed Precip Data'!I13,'WS-2, WS-3, &amp; WS-4'!$B$6='Watershed Precip Data'!$J$3,'Watershed Precip Data'!J13,'WS-2, WS-3, &amp; WS-4'!$B$6='Watershed Precip Data'!$K$3,'Watershed Precip Data'!K13)</f>
        <v>#N/A</v>
      </c>
      <c r="I11" s="239" t="e">
        <f>MIN(($L$3*('FM-1 &amp; FM-3'!$B$13)),(G11+C11))</f>
        <v>#N/A</v>
      </c>
      <c r="Q11" s="2"/>
      <c r="R11" s="44"/>
      <c r="S11" s="44"/>
      <c r="T11" s="44"/>
      <c r="U11" s="44"/>
      <c r="V11" s="44"/>
      <c r="W11" s="44"/>
      <c r="X11" s="44"/>
      <c r="Z11" s="2"/>
      <c r="AA11" s="2"/>
      <c r="AB11" s="99"/>
      <c r="AC11" s="44"/>
    </row>
    <row r="12" spans="1:29">
      <c r="A12" s="19">
        <v>1</v>
      </c>
      <c r="B12" s="18">
        <v>10</v>
      </c>
      <c r="C12" s="70" t="e">
        <f>'WS-2, WS-3, &amp; WS-4'!$B$28*'Water Supply Calcs'!$N$7*H12</f>
        <v>#VALUE!</v>
      </c>
      <c r="D12" s="70">
        <v>0</v>
      </c>
      <c r="E12" s="70" t="e">
        <f t="shared" si="0"/>
        <v>#VALUE!</v>
      </c>
      <c r="F12" s="71" t="e">
        <f t="shared" si="2"/>
        <v>#VALUE!</v>
      </c>
      <c r="G12" s="70" t="e">
        <f t="shared" si="1"/>
        <v>#VALUE!</v>
      </c>
      <c r="H12" s="70" t="e">
        <f>_xlfn.IFS('WS-2, WS-3, &amp; WS-4'!$B$6='Watershed Precip Data'!$C$3,'Watershed Precip Data'!C14,'Watershed Precip Data'!$C$14='Watershed Precip Data'!$D$3,'Watershed Precip Data'!D14,'WS-2, WS-3, &amp; WS-4'!$B$6='Watershed Precip Data'!$E$3,'Watershed Precip Data'!E14,'WS-2, WS-3, &amp; WS-4'!$B$6='Watershed Precip Data'!$F$3,'Watershed Precip Data'!F14,'WS-2, WS-3, &amp; WS-4'!$B$6='Watershed Precip Data'!$G$3,'Watershed Precip Data'!G14,'Watershed Precip Data'!$C$14='Watershed Precip Data'!$H$3,'Watershed Precip Data'!H14,'WS-2, WS-3, &amp; WS-4'!$B$6='Watershed Precip Data'!$I$3,'Watershed Precip Data'!I14,'WS-2, WS-3, &amp; WS-4'!$B$6='Watershed Precip Data'!$J$3,'Watershed Precip Data'!J14,'WS-2, WS-3, &amp; WS-4'!$B$6='Watershed Precip Data'!$K$3,'Watershed Precip Data'!K14)</f>
        <v>#N/A</v>
      </c>
      <c r="I12" s="239" t="e">
        <f>MIN(($L$3*('FM-1 &amp; FM-3'!$B$13)),(G12+C12))</f>
        <v>#N/A</v>
      </c>
      <c r="Q12" s="2"/>
      <c r="R12" s="44"/>
      <c r="S12" s="44"/>
      <c r="T12" s="44"/>
      <c r="U12" s="44"/>
      <c r="V12" s="44"/>
      <c r="W12" s="44"/>
      <c r="X12" s="44"/>
      <c r="Z12" s="2"/>
      <c r="AA12" s="2"/>
      <c r="AB12" s="99"/>
      <c r="AC12" s="44"/>
    </row>
    <row r="13" spans="1:29">
      <c r="A13" s="19">
        <v>1</v>
      </c>
      <c r="B13" s="18">
        <v>11</v>
      </c>
      <c r="C13" s="70" t="e">
        <f>'WS-2, WS-3, &amp; WS-4'!$B$28*'Water Supply Calcs'!$N$7*H13</f>
        <v>#VALUE!</v>
      </c>
      <c r="D13" s="70">
        <v>0</v>
      </c>
      <c r="E13" s="70" t="e">
        <f t="shared" si="0"/>
        <v>#VALUE!</v>
      </c>
      <c r="F13" s="71" t="e">
        <f t="shared" si="2"/>
        <v>#VALUE!</v>
      </c>
      <c r="G13" s="70" t="e">
        <f t="shared" si="1"/>
        <v>#VALUE!</v>
      </c>
      <c r="H13" s="70" t="e">
        <f>_xlfn.IFS('WS-2, WS-3, &amp; WS-4'!$B$6='Watershed Precip Data'!$C$3,'Watershed Precip Data'!C15,'Watershed Precip Data'!$C$14='Watershed Precip Data'!$D$3,'Watershed Precip Data'!D15,'WS-2, WS-3, &amp; WS-4'!$B$6='Watershed Precip Data'!$E$3,'Watershed Precip Data'!E15,'WS-2, WS-3, &amp; WS-4'!$B$6='Watershed Precip Data'!$F$3,'Watershed Precip Data'!F15,'WS-2, WS-3, &amp; WS-4'!$B$6='Watershed Precip Data'!$G$3,'Watershed Precip Data'!G15,'Watershed Precip Data'!$C$14='Watershed Precip Data'!$H$3,'Watershed Precip Data'!H15,'WS-2, WS-3, &amp; WS-4'!$B$6='Watershed Precip Data'!$I$3,'Watershed Precip Data'!I15,'WS-2, WS-3, &amp; WS-4'!$B$6='Watershed Precip Data'!$J$3,'Watershed Precip Data'!J15,'WS-2, WS-3, &amp; WS-4'!$B$6='Watershed Precip Data'!$K$3,'Watershed Precip Data'!K15)</f>
        <v>#N/A</v>
      </c>
      <c r="I13" s="239" t="e">
        <f>MIN(($L$3*('FM-1 &amp; FM-3'!$B$13)),(G13+C13))</f>
        <v>#N/A</v>
      </c>
      <c r="Q13" s="2"/>
      <c r="R13" s="44"/>
      <c r="S13" s="44"/>
      <c r="T13" s="44"/>
      <c r="U13" s="44"/>
      <c r="V13" s="44"/>
      <c r="W13" s="44"/>
      <c r="X13" s="44"/>
      <c r="Z13" s="2"/>
      <c r="AA13" s="2"/>
      <c r="AB13" s="99"/>
      <c r="AC13" s="44"/>
    </row>
    <row r="14" spans="1:29">
      <c r="A14" s="19">
        <v>1</v>
      </c>
      <c r="B14" s="18">
        <v>12</v>
      </c>
      <c r="C14" s="70" t="e">
        <f>'WS-2, WS-3, &amp; WS-4'!$B$28*'Water Supply Calcs'!$N$7*H14</f>
        <v>#VALUE!</v>
      </c>
      <c r="D14" s="70">
        <v>0</v>
      </c>
      <c r="E14" s="70" t="e">
        <f t="shared" si="0"/>
        <v>#VALUE!</v>
      </c>
      <c r="F14" s="71" t="e">
        <f t="shared" si="2"/>
        <v>#VALUE!</v>
      </c>
      <c r="G14" s="70" t="e">
        <f t="shared" si="1"/>
        <v>#VALUE!</v>
      </c>
      <c r="H14" s="70" t="e">
        <f>_xlfn.IFS('WS-2, WS-3, &amp; WS-4'!$B$6='Watershed Precip Data'!$C$3,'Watershed Precip Data'!C16,'Watershed Precip Data'!$C$14='Watershed Precip Data'!$D$3,'Watershed Precip Data'!D16,'WS-2, WS-3, &amp; WS-4'!$B$6='Watershed Precip Data'!$E$3,'Watershed Precip Data'!E16,'WS-2, WS-3, &amp; WS-4'!$B$6='Watershed Precip Data'!$F$3,'Watershed Precip Data'!F16,'WS-2, WS-3, &amp; WS-4'!$B$6='Watershed Precip Data'!$G$3,'Watershed Precip Data'!G16,'Watershed Precip Data'!$C$14='Watershed Precip Data'!$H$3,'Watershed Precip Data'!H16,'WS-2, WS-3, &amp; WS-4'!$B$6='Watershed Precip Data'!$I$3,'Watershed Precip Data'!I16,'WS-2, WS-3, &amp; WS-4'!$B$6='Watershed Precip Data'!$J$3,'Watershed Precip Data'!J16,'WS-2, WS-3, &amp; WS-4'!$B$6='Watershed Precip Data'!$K$3,'Watershed Precip Data'!K16)</f>
        <v>#N/A</v>
      </c>
      <c r="I14" s="239" t="e">
        <f>MIN(($L$3*('FM-1 &amp; FM-3'!$B$13)),(G14+C14))</f>
        <v>#N/A</v>
      </c>
      <c r="Q14" s="2"/>
      <c r="R14" s="44"/>
      <c r="S14" s="44"/>
      <c r="T14" s="44"/>
      <c r="U14" s="44"/>
      <c r="V14" s="44"/>
      <c r="W14" s="44"/>
      <c r="X14" s="44"/>
      <c r="Z14" s="2"/>
      <c r="AA14" s="2"/>
      <c r="AB14" s="99"/>
      <c r="AC14" s="44"/>
    </row>
    <row r="15" spans="1:29">
      <c r="A15" s="19">
        <v>1</v>
      </c>
      <c r="B15" s="18">
        <v>13</v>
      </c>
      <c r="C15" s="70" t="e">
        <f>'WS-2, WS-3, &amp; WS-4'!$B$28*'Water Supply Calcs'!$N$7*H15</f>
        <v>#VALUE!</v>
      </c>
      <c r="D15" s="70">
        <v>0</v>
      </c>
      <c r="E15" s="70" t="e">
        <f t="shared" si="0"/>
        <v>#VALUE!</v>
      </c>
      <c r="F15" s="71" t="e">
        <f t="shared" si="2"/>
        <v>#VALUE!</v>
      </c>
      <c r="G15" s="70" t="e">
        <f t="shared" si="1"/>
        <v>#VALUE!</v>
      </c>
      <c r="H15" s="70" t="e">
        <f>_xlfn.IFS('WS-2, WS-3, &amp; WS-4'!$B$6='Watershed Precip Data'!$C$3,'Watershed Precip Data'!C17,'Watershed Precip Data'!$C$14='Watershed Precip Data'!$D$3,'Watershed Precip Data'!D17,'WS-2, WS-3, &amp; WS-4'!$B$6='Watershed Precip Data'!$E$3,'Watershed Precip Data'!E17,'WS-2, WS-3, &amp; WS-4'!$B$6='Watershed Precip Data'!$F$3,'Watershed Precip Data'!F17,'WS-2, WS-3, &amp; WS-4'!$B$6='Watershed Precip Data'!$G$3,'Watershed Precip Data'!G17,'Watershed Precip Data'!$C$14='Watershed Precip Data'!$H$3,'Watershed Precip Data'!H17,'WS-2, WS-3, &amp; WS-4'!$B$6='Watershed Precip Data'!$I$3,'Watershed Precip Data'!I17,'WS-2, WS-3, &amp; WS-4'!$B$6='Watershed Precip Data'!$J$3,'Watershed Precip Data'!J17,'WS-2, WS-3, &amp; WS-4'!$B$6='Watershed Precip Data'!$K$3,'Watershed Precip Data'!K17)</f>
        <v>#N/A</v>
      </c>
      <c r="I15" s="239" t="e">
        <f>MIN(($L$3*('FM-1 &amp; FM-3'!$B$13)),(G15+C15))</f>
        <v>#N/A</v>
      </c>
      <c r="Q15" s="2"/>
      <c r="R15" s="44"/>
      <c r="S15" s="44"/>
      <c r="T15" s="44"/>
      <c r="U15" s="44"/>
      <c r="V15" s="44"/>
      <c r="W15" s="44"/>
      <c r="X15" s="44"/>
      <c r="Z15" s="3"/>
      <c r="AA15" s="3"/>
      <c r="AB15" s="3"/>
      <c r="AC15" s="3"/>
    </row>
    <row r="16" spans="1:29">
      <c r="A16" s="19">
        <v>1</v>
      </c>
      <c r="B16" s="18">
        <v>14</v>
      </c>
      <c r="C16" s="70" t="e">
        <f>'WS-2, WS-3, &amp; WS-4'!$B$28*'Water Supply Calcs'!$N$7*H16</f>
        <v>#VALUE!</v>
      </c>
      <c r="D16" s="70">
        <v>0</v>
      </c>
      <c r="E16" s="70" t="e">
        <f t="shared" si="0"/>
        <v>#VALUE!</v>
      </c>
      <c r="F16" s="71" t="e">
        <f t="shared" si="2"/>
        <v>#VALUE!</v>
      </c>
      <c r="G16" s="70" t="e">
        <f t="shared" si="1"/>
        <v>#VALUE!</v>
      </c>
      <c r="H16" s="70" t="e">
        <f>_xlfn.IFS('WS-2, WS-3, &amp; WS-4'!$B$6='Watershed Precip Data'!$C$3,'Watershed Precip Data'!C18,'Watershed Precip Data'!$C$14='Watershed Precip Data'!$D$3,'Watershed Precip Data'!D18,'WS-2, WS-3, &amp; WS-4'!$B$6='Watershed Precip Data'!$E$3,'Watershed Precip Data'!E18,'WS-2, WS-3, &amp; WS-4'!$B$6='Watershed Precip Data'!$F$3,'Watershed Precip Data'!F18,'WS-2, WS-3, &amp; WS-4'!$B$6='Watershed Precip Data'!$G$3,'Watershed Precip Data'!G18,'Watershed Precip Data'!$C$14='Watershed Precip Data'!$H$3,'Watershed Precip Data'!H18,'WS-2, WS-3, &amp; WS-4'!$B$6='Watershed Precip Data'!$I$3,'Watershed Precip Data'!I18,'WS-2, WS-3, &amp; WS-4'!$B$6='Watershed Precip Data'!$J$3,'Watershed Precip Data'!J18,'WS-2, WS-3, &amp; WS-4'!$B$6='Watershed Precip Data'!$K$3,'Watershed Precip Data'!K18)</f>
        <v>#N/A</v>
      </c>
      <c r="I16" s="239" t="e">
        <f>MIN(($L$3*('FM-1 &amp; FM-3'!$B$13)),(G16+C16))</f>
        <v>#N/A</v>
      </c>
      <c r="Q16" s="2"/>
      <c r="R16" s="44"/>
      <c r="S16" s="44"/>
      <c r="T16" s="44"/>
      <c r="U16" s="44"/>
      <c r="V16" s="44"/>
      <c r="W16" s="44"/>
      <c r="X16" s="44"/>
      <c r="Z16" s="3"/>
      <c r="AA16" s="3"/>
      <c r="AB16" s="3"/>
      <c r="AC16" s="3"/>
    </row>
    <row r="17" spans="1:29">
      <c r="A17" s="19">
        <v>1</v>
      </c>
      <c r="B17" s="18">
        <v>15</v>
      </c>
      <c r="C17" s="70" t="e">
        <f>'WS-2, WS-3, &amp; WS-4'!$B$28*'Water Supply Calcs'!$N$7*H17</f>
        <v>#VALUE!</v>
      </c>
      <c r="D17" s="70">
        <v>0</v>
      </c>
      <c r="E17" s="70" t="e">
        <f t="shared" si="0"/>
        <v>#VALUE!</v>
      </c>
      <c r="F17" s="71" t="e">
        <f t="shared" si="2"/>
        <v>#VALUE!</v>
      </c>
      <c r="G17" s="70" t="e">
        <f t="shared" si="1"/>
        <v>#VALUE!</v>
      </c>
      <c r="H17" s="70" t="e">
        <f>_xlfn.IFS('WS-2, WS-3, &amp; WS-4'!$B$6='Watershed Precip Data'!$C$3,'Watershed Precip Data'!C19,'Watershed Precip Data'!$C$14='Watershed Precip Data'!$D$3,'Watershed Precip Data'!D19,'WS-2, WS-3, &amp; WS-4'!$B$6='Watershed Precip Data'!$E$3,'Watershed Precip Data'!E19,'WS-2, WS-3, &amp; WS-4'!$B$6='Watershed Precip Data'!$F$3,'Watershed Precip Data'!F19,'WS-2, WS-3, &amp; WS-4'!$B$6='Watershed Precip Data'!$G$3,'Watershed Precip Data'!G19,'Watershed Precip Data'!$C$14='Watershed Precip Data'!$H$3,'Watershed Precip Data'!H19,'WS-2, WS-3, &amp; WS-4'!$B$6='Watershed Precip Data'!$I$3,'Watershed Precip Data'!I19,'WS-2, WS-3, &amp; WS-4'!$B$6='Watershed Precip Data'!$J$3,'Watershed Precip Data'!J19,'WS-2, WS-3, &amp; WS-4'!$B$6='Watershed Precip Data'!$K$3,'Watershed Precip Data'!K19)</f>
        <v>#N/A</v>
      </c>
      <c r="I17" s="239" t="e">
        <f>MIN(($L$3*('FM-1 &amp; FM-3'!$B$13)),(G17+C17))</f>
        <v>#N/A</v>
      </c>
      <c r="Q17" s="2"/>
      <c r="R17" s="44"/>
      <c r="S17" s="44"/>
      <c r="T17" s="44"/>
      <c r="U17" s="44"/>
      <c r="V17" s="44"/>
      <c r="W17" s="44"/>
      <c r="X17" s="44"/>
      <c r="Z17" s="3"/>
      <c r="AA17" s="3"/>
      <c r="AB17" s="3"/>
      <c r="AC17" s="100"/>
    </row>
    <row r="18" spans="1:29">
      <c r="A18" s="19">
        <v>1</v>
      </c>
      <c r="B18" s="18">
        <v>16</v>
      </c>
      <c r="C18" s="70" t="e">
        <f>'WS-2, WS-3, &amp; WS-4'!$B$28*'Water Supply Calcs'!$N$7*H18</f>
        <v>#VALUE!</v>
      </c>
      <c r="D18" s="70">
        <v>0</v>
      </c>
      <c r="E18" s="70" t="e">
        <f t="shared" si="0"/>
        <v>#VALUE!</v>
      </c>
      <c r="F18" s="71" t="e">
        <f t="shared" si="2"/>
        <v>#VALUE!</v>
      </c>
      <c r="G18" s="70" t="e">
        <f t="shared" si="1"/>
        <v>#VALUE!</v>
      </c>
      <c r="H18" s="70" t="e">
        <f>_xlfn.IFS('WS-2, WS-3, &amp; WS-4'!$B$6='Watershed Precip Data'!$C$3,'Watershed Precip Data'!C20,'Watershed Precip Data'!$C$14='Watershed Precip Data'!$D$3,'Watershed Precip Data'!D20,'WS-2, WS-3, &amp; WS-4'!$B$6='Watershed Precip Data'!$E$3,'Watershed Precip Data'!E20,'WS-2, WS-3, &amp; WS-4'!$B$6='Watershed Precip Data'!$F$3,'Watershed Precip Data'!F20,'WS-2, WS-3, &amp; WS-4'!$B$6='Watershed Precip Data'!$G$3,'Watershed Precip Data'!G20,'Watershed Precip Data'!$C$14='Watershed Precip Data'!$H$3,'Watershed Precip Data'!H20,'WS-2, WS-3, &amp; WS-4'!$B$6='Watershed Precip Data'!$I$3,'Watershed Precip Data'!I20,'WS-2, WS-3, &amp; WS-4'!$B$6='Watershed Precip Data'!$J$3,'Watershed Precip Data'!J20,'WS-2, WS-3, &amp; WS-4'!$B$6='Watershed Precip Data'!$K$3,'Watershed Precip Data'!K20)</f>
        <v>#N/A</v>
      </c>
      <c r="I18" s="239" t="e">
        <f>MIN(($L$3*('FM-1 &amp; FM-3'!$B$13)),(G18+C18))</f>
        <v>#N/A</v>
      </c>
      <c r="Q18" s="2"/>
      <c r="R18" s="102"/>
      <c r="S18" s="44"/>
      <c r="T18" s="44"/>
      <c r="U18" s="44"/>
      <c r="V18" s="44"/>
      <c r="W18" s="44"/>
      <c r="X18" s="44"/>
      <c r="Z18" s="3"/>
      <c r="AA18" s="3"/>
      <c r="AB18" s="3"/>
      <c r="AC18" s="3"/>
    </row>
    <row r="19" spans="1:29">
      <c r="A19" s="19">
        <v>1</v>
      </c>
      <c r="B19" s="18">
        <v>17</v>
      </c>
      <c r="C19" s="70" t="e">
        <f>'WS-2, WS-3, &amp; WS-4'!$B$28*'Water Supply Calcs'!$N$7*H19</f>
        <v>#VALUE!</v>
      </c>
      <c r="D19" s="70">
        <v>0</v>
      </c>
      <c r="E19" s="70" t="e">
        <f t="shared" si="0"/>
        <v>#VALUE!</v>
      </c>
      <c r="F19" s="71" t="e">
        <f t="shared" si="2"/>
        <v>#VALUE!</v>
      </c>
      <c r="G19" s="70" t="e">
        <f t="shared" si="1"/>
        <v>#VALUE!</v>
      </c>
      <c r="H19" s="70" t="e">
        <f>_xlfn.IFS('WS-2, WS-3, &amp; WS-4'!$B$6='Watershed Precip Data'!$C$3,'Watershed Precip Data'!C21,'Watershed Precip Data'!$C$14='Watershed Precip Data'!$D$3,'Watershed Precip Data'!D21,'WS-2, WS-3, &amp; WS-4'!$B$6='Watershed Precip Data'!$E$3,'Watershed Precip Data'!E21,'WS-2, WS-3, &amp; WS-4'!$B$6='Watershed Precip Data'!$F$3,'Watershed Precip Data'!F21,'WS-2, WS-3, &amp; WS-4'!$B$6='Watershed Precip Data'!$G$3,'Watershed Precip Data'!G21,'Watershed Precip Data'!$C$14='Watershed Precip Data'!$H$3,'Watershed Precip Data'!H21,'WS-2, WS-3, &amp; WS-4'!$B$6='Watershed Precip Data'!$I$3,'Watershed Precip Data'!I21,'WS-2, WS-3, &amp; WS-4'!$B$6='Watershed Precip Data'!$J$3,'Watershed Precip Data'!J21,'WS-2, WS-3, &amp; WS-4'!$B$6='Watershed Precip Data'!$K$3,'Watershed Precip Data'!K21)</f>
        <v>#N/A</v>
      </c>
      <c r="I19" s="239" t="e">
        <f>MIN(($L$3*('FM-1 &amp; FM-3'!$B$13)),(G19+C19))</f>
        <v>#N/A</v>
      </c>
      <c r="S19" s="42"/>
      <c r="T19" s="3"/>
      <c r="U19" s="3"/>
      <c r="X19" s="64"/>
      <c r="Z19" s="3"/>
      <c r="AA19" s="3"/>
      <c r="AB19" s="3"/>
      <c r="AC19" s="3"/>
    </row>
    <row r="20" spans="1:29">
      <c r="A20" s="19">
        <v>1</v>
      </c>
      <c r="B20" s="18">
        <v>18</v>
      </c>
      <c r="C20" s="70" t="e">
        <f>'WS-2, WS-3, &amp; WS-4'!$B$28*'Water Supply Calcs'!$N$7*H20</f>
        <v>#VALUE!</v>
      </c>
      <c r="D20" s="70">
        <v>0</v>
      </c>
      <c r="E20" s="70" t="e">
        <f t="shared" si="0"/>
        <v>#VALUE!</v>
      </c>
      <c r="F20" s="71" t="e">
        <f t="shared" si="2"/>
        <v>#VALUE!</v>
      </c>
      <c r="G20" s="70" t="e">
        <f t="shared" si="1"/>
        <v>#VALUE!</v>
      </c>
      <c r="H20" s="70" t="e">
        <f>_xlfn.IFS('WS-2, WS-3, &amp; WS-4'!$B$6='Watershed Precip Data'!$C$3,'Watershed Precip Data'!C22,'Watershed Precip Data'!$C$14='Watershed Precip Data'!$D$3,'Watershed Precip Data'!D22,'WS-2, WS-3, &amp; WS-4'!$B$6='Watershed Precip Data'!$E$3,'Watershed Precip Data'!E22,'WS-2, WS-3, &amp; WS-4'!$B$6='Watershed Precip Data'!$F$3,'Watershed Precip Data'!F22,'WS-2, WS-3, &amp; WS-4'!$B$6='Watershed Precip Data'!$G$3,'Watershed Precip Data'!G22,'Watershed Precip Data'!$C$14='Watershed Precip Data'!$H$3,'Watershed Precip Data'!H22,'WS-2, WS-3, &amp; WS-4'!$B$6='Watershed Precip Data'!$I$3,'Watershed Precip Data'!I22,'WS-2, WS-3, &amp; WS-4'!$B$6='Watershed Precip Data'!$J$3,'Watershed Precip Data'!J22,'WS-2, WS-3, &amp; WS-4'!$B$6='Watershed Precip Data'!$K$3,'Watershed Precip Data'!K22)</f>
        <v>#N/A</v>
      </c>
      <c r="I20" s="239" t="e">
        <f>MIN(($L$3*('FM-1 &amp; FM-3'!$B$13)),(G20+C20))</f>
        <v>#N/A</v>
      </c>
      <c r="S20" s="42"/>
      <c r="T20" s="3"/>
      <c r="U20" s="3"/>
      <c r="W20" s="64"/>
      <c r="Z20" s="3"/>
      <c r="AA20" s="3"/>
      <c r="AB20" s="3"/>
      <c r="AC20" s="3"/>
    </row>
    <row r="21" spans="1:29">
      <c r="A21" s="19">
        <v>1</v>
      </c>
      <c r="B21" s="18">
        <v>19</v>
      </c>
      <c r="C21" s="70" t="e">
        <f>'WS-2, WS-3, &amp; WS-4'!$B$28*'Water Supply Calcs'!$N$7*H21</f>
        <v>#VALUE!</v>
      </c>
      <c r="D21" s="70">
        <v>0</v>
      </c>
      <c r="E21" s="70" t="e">
        <f t="shared" si="0"/>
        <v>#VALUE!</v>
      </c>
      <c r="F21" s="71" t="e">
        <f t="shared" si="2"/>
        <v>#VALUE!</v>
      </c>
      <c r="G21" s="70" t="e">
        <f t="shared" si="1"/>
        <v>#VALUE!</v>
      </c>
      <c r="H21" s="70" t="e">
        <f>_xlfn.IFS('WS-2, WS-3, &amp; WS-4'!$B$6='Watershed Precip Data'!$C$3,'Watershed Precip Data'!C23,'Watershed Precip Data'!$C$14='Watershed Precip Data'!$D$3,'Watershed Precip Data'!D23,'WS-2, WS-3, &amp; WS-4'!$B$6='Watershed Precip Data'!$E$3,'Watershed Precip Data'!E23,'WS-2, WS-3, &amp; WS-4'!$B$6='Watershed Precip Data'!$F$3,'Watershed Precip Data'!F23,'WS-2, WS-3, &amp; WS-4'!$B$6='Watershed Precip Data'!$G$3,'Watershed Precip Data'!G23,'Watershed Precip Data'!$C$14='Watershed Precip Data'!$H$3,'Watershed Precip Data'!H23,'WS-2, WS-3, &amp; WS-4'!$B$6='Watershed Precip Data'!$I$3,'Watershed Precip Data'!I23,'WS-2, WS-3, &amp; WS-4'!$B$6='Watershed Precip Data'!$J$3,'Watershed Precip Data'!J23,'WS-2, WS-3, &amp; WS-4'!$B$6='Watershed Precip Data'!$K$3,'Watershed Precip Data'!K23)</f>
        <v>#N/A</v>
      </c>
      <c r="I21" s="239" t="e">
        <f>MIN(($L$3*('FM-1 &amp; FM-3'!$B$13)),(G21+C21))</f>
        <v>#N/A</v>
      </c>
    </row>
    <row r="22" spans="1:29">
      <c r="A22" s="19">
        <v>1</v>
      </c>
      <c r="B22" s="18">
        <v>20</v>
      </c>
      <c r="C22" s="70" t="e">
        <f>'WS-2, WS-3, &amp; WS-4'!$B$28*'Water Supply Calcs'!$N$7*H22</f>
        <v>#VALUE!</v>
      </c>
      <c r="D22" s="70">
        <v>0</v>
      </c>
      <c r="E22" s="70" t="e">
        <f t="shared" si="0"/>
        <v>#VALUE!</v>
      </c>
      <c r="F22" s="71" t="e">
        <f t="shared" si="2"/>
        <v>#VALUE!</v>
      </c>
      <c r="G22" s="70" t="e">
        <f t="shared" si="1"/>
        <v>#VALUE!</v>
      </c>
      <c r="H22" s="70" t="e">
        <f>_xlfn.IFS('WS-2, WS-3, &amp; WS-4'!$B$6='Watershed Precip Data'!$C$3,'Watershed Precip Data'!C24,'Watershed Precip Data'!$C$14='Watershed Precip Data'!$D$3,'Watershed Precip Data'!D24,'WS-2, WS-3, &amp; WS-4'!$B$6='Watershed Precip Data'!$E$3,'Watershed Precip Data'!E24,'WS-2, WS-3, &amp; WS-4'!$B$6='Watershed Precip Data'!$F$3,'Watershed Precip Data'!F24,'WS-2, WS-3, &amp; WS-4'!$B$6='Watershed Precip Data'!$G$3,'Watershed Precip Data'!G24,'Watershed Precip Data'!$C$14='Watershed Precip Data'!$H$3,'Watershed Precip Data'!H24,'WS-2, WS-3, &amp; WS-4'!$B$6='Watershed Precip Data'!$I$3,'Watershed Precip Data'!I24,'WS-2, WS-3, &amp; WS-4'!$B$6='Watershed Precip Data'!$J$3,'Watershed Precip Data'!J24,'WS-2, WS-3, &amp; WS-4'!$B$6='Watershed Precip Data'!$K$3,'Watershed Precip Data'!K24)</f>
        <v>#N/A</v>
      </c>
      <c r="I22" s="239" t="e">
        <f>MIN(($L$3*('FM-1 &amp; FM-3'!$B$13)),(G22+C22))</f>
        <v>#N/A</v>
      </c>
    </row>
    <row r="23" spans="1:29">
      <c r="A23" s="19">
        <v>1</v>
      </c>
      <c r="B23" s="18">
        <v>21</v>
      </c>
      <c r="C23" s="70" t="e">
        <f>'WS-2, WS-3, &amp; WS-4'!$B$28*'Water Supply Calcs'!$N$7*H23</f>
        <v>#VALUE!</v>
      </c>
      <c r="D23" s="70">
        <v>0</v>
      </c>
      <c r="E23" s="70" t="e">
        <f t="shared" si="0"/>
        <v>#VALUE!</v>
      </c>
      <c r="F23" s="71" t="e">
        <f t="shared" si="2"/>
        <v>#VALUE!</v>
      </c>
      <c r="G23" s="70" t="e">
        <f t="shared" si="1"/>
        <v>#VALUE!</v>
      </c>
      <c r="H23" s="70" t="e">
        <f>_xlfn.IFS('WS-2, WS-3, &amp; WS-4'!$B$6='Watershed Precip Data'!$C$3,'Watershed Precip Data'!C25,'Watershed Precip Data'!$C$14='Watershed Precip Data'!$D$3,'Watershed Precip Data'!D25,'WS-2, WS-3, &amp; WS-4'!$B$6='Watershed Precip Data'!$E$3,'Watershed Precip Data'!E25,'WS-2, WS-3, &amp; WS-4'!$B$6='Watershed Precip Data'!$F$3,'Watershed Precip Data'!F25,'WS-2, WS-3, &amp; WS-4'!$B$6='Watershed Precip Data'!$G$3,'Watershed Precip Data'!G25,'Watershed Precip Data'!$C$14='Watershed Precip Data'!$H$3,'Watershed Precip Data'!H25,'WS-2, WS-3, &amp; WS-4'!$B$6='Watershed Precip Data'!$I$3,'Watershed Precip Data'!I25,'WS-2, WS-3, &amp; WS-4'!$B$6='Watershed Precip Data'!$J$3,'Watershed Precip Data'!J25,'WS-2, WS-3, &amp; WS-4'!$B$6='Watershed Precip Data'!$K$3,'Watershed Precip Data'!K25)</f>
        <v>#N/A</v>
      </c>
      <c r="I23" s="239" t="e">
        <f>MIN(($L$3*('FM-1 &amp; FM-3'!$B$13)),(G23+C23))</f>
        <v>#N/A</v>
      </c>
    </row>
    <row r="24" spans="1:29">
      <c r="A24" s="19">
        <v>1</v>
      </c>
      <c r="B24" s="18">
        <v>22</v>
      </c>
      <c r="C24" s="70" t="e">
        <f>'WS-2, WS-3, &amp; WS-4'!$B$28*'Water Supply Calcs'!$N$7*H24</f>
        <v>#VALUE!</v>
      </c>
      <c r="D24" s="70">
        <v>0</v>
      </c>
      <c r="E24" s="70" t="e">
        <f t="shared" si="0"/>
        <v>#VALUE!</v>
      </c>
      <c r="F24" s="71" t="e">
        <f t="shared" si="2"/>
        <v>#VALUE!</v>
      </c>
      <c r="G24" s="70" t="e">
        <f t="shared" si="1"/>
        <v>#VALUE!</v>
      </c>
      <c r="H24" s="70" t="e">
        <f>_xlfn.IFS('WS-2, WS-3, &amp; WS-4'!$B$6='Watershed Precip Data'!$C$3,'Watershed Precip Data'!C26,'Watershed Precip Data'!$C$14='Watershed Precip Data'!$D$3,'Watershed Precip Data'!D26,'WS-2, WS-3, &amp; WS-4'!$B$6='Watershed Precip Data'!$E$3,'Watershed Precip Data'!E26,'WS-2, WS-3, &amp; WS-4'!$B$6='Watershed Precip Data'!$F$3,'Watershed Precip Data'!F26,'WS-2, WS-3, &amp; WS-4'!$B$6='Watershed Precip Data'!$G$3,'Watershed Precip Data'!G26,'Watershed Precip Data'!$C$14='Watershed Precip Data'!$H$3,'Watershed Precip Data'!H26,'WS-2, WS-3, &amp; WS-4'!$B$6='Watershed Precip Data'!$I$3,'Watershed Precip Data'!I26,'WS-2, WS-3, &amp; WS-4'!$B$6='Watershed Precip Data'!$J$3,'Watershed Precip Data'!J26,'WS-2, WS-3, &amp; WS-4'!$B$6='Watershed Precip Data'!$K$3,'Watershed Precip Data'!K26)</f>
        <v>#N/A</v>
      </c>
      <c r="I24" s="239" t="e">
        <f>MIN(($L$3*('FM-1 &amp; FM-3'!$B$13)),(G24+C24))</f>
        <v>#N/A</v>
      </c>
    </row>
    <row r="25" spans="1:29">
      <c r="A25" s="19">
        <v>1</v>
      </c>
      <c r="B25" s="18">
        <v>23</v>
      </c>
      <c r="C25" s="70" t="e">
        <f>'WS-2, WS-3, &amp; WS-4'!$B$28*'Water Supply Calcs'!$N$7*H25</f>
        <v>#VALUE!</v>
      </c>
      <c r="D25" s="70">
        <v>0</v>
      </c>
      <c r="E25" s="70" t="e">
        <f t="shared" si="0"/>
        <v>#VALUE!</v>
      </c>
      <c r="F25" s="71" t="e">
        <f t="shared" si="2"/>
        <v>#VALUE!</v>
      </c>
      <c r="G25" s="70" t="e">
        <f t="shared" si="1"/>
        <v>#VALUE!</v>
      </c>
      <c r="H25" s="70" t="e">
        <f>_xlfn.IFS('WS-2, WS-3, &amp; WS-4'!$B$6='Watershed Precip Data'!$C$3,'Watershed Precip Data'!C27,'Watershed Precip Data'!$C$14='Watershed Precip Data'!$D$3,'Watershed Precip Data'!D27,'WS-2, WS-3, &amp; WS-4'!$B$6='Watershed Precip Data'!$E$3,'Watershed Precip Data'!E27,'WS-2, WS-3, &amp; WS-4'!$B$6='Watershed Precip Data'!$F$3,'Watershed Precip Data'!F27,'WS-2, WS-3, &amp; WS-4'!$B$6='Watershed Precip Data'!$G$3,'Watershed Precip Data'!G27,'Watershed Precip Data'!$C$14='Watershed Precip Data'!$H$3,'Watershed Precip Data'!H27,'WS-2, WS-3, &amp; WS-4'!$B$6='Watershed Precip Data'!$I$3,'Watershed Precip Data'!I27,'WS-2, WS-3, &amp; WS-4'!$B$6='Watershed Precip Data'!$J$3,'Watershed Precip Data'!J27,'WS-2, WS-3, &amp; WS-4'!$B$6='Watershed Precip Data'!$K$3,'Watershed Precip Data'!K27)</f>
        <v>#N/A</v>
      </c>
      <c r="I25" s="239" t="e">
        <f>MIN(($L$3*('FM-1 &amp; FM-3'!$B$13)),(G25+C25))</f>
        <v>#N/A</v>
      </c>
    </row>
    <row r="26" spans="1:29">
      <c r="A26" s="19">
        <v>1</v>
      </c>
      <c r="B26" s="18">
        <v>24</v>
      </c>
      <c r="C26" s="70" t="e">
        <f>'WS-2, WS-3, &amp; WS-4'!$B$28*'Water Supply Calcs'!$N$7*H26</f>
        <v>#VALUE!</v>
      </c>
      <c r="D26" s="70">
        <v>0</v>
      </c>
      <c r="E26" s="70" t="e">
        <f t="shared" si="0"/>
        <v>#VALUE!</v>
      </c>
      <c r="F26" s="71" t="e">
        <f t="shared" si="2"/>
        <v>#VALUE!</v>
      </c>
      <c r="G26" s="70" t="e">
        <f t="shared" si="1"/>
        <v>#VALUE!</v>
      </c>
      <c r="H26" s="70" t="e">
        <f>_xlfn.IFS('WS-2, WS-3, &amp; WS-4'!$B$6='Watershed Precip Data'!$C$3,'Watershed Precip Data'!C28,'Watershed Precip Data'!$C$14='Watershed Precip Data'!$D$3,'Watershed Precip Data'!D28,'WS-2, WS-3, &amp; WS-4'!$B$6='Watershed Precip Data'!$E$3,'Watershed Precip Data'!E28,'WS-2, WS-3, &amp; WS-4'!$B$6='Watershed Precip Data'!$F$3,'Watershed Precip Data'!F28,'WS-2, WS-3, &amp; WS-4'!$B$6='Watershed Precip Data'!$G$3,'Watershed Precip Data'!G28,'Watershed Precip Data'!$C$14='Watershed Precip Data'!$H$3,'Watershed Precip Data'!H28,'WS-2, WS-3, &amp; WS-4'!$B$6='Watershed Precip Data'!$I$3,'Watershed Precip Data'!I28,'WS-2, WS-3, &amp; WS-4'!$B$6='Watershed Precip Data'!$J$3,'Watershed Precip Data'!J28,'WS-2, WS-3, &amp; WS-4'!$B$6='Watershed Precip Data'!$K$3,'Watershed Precip Data'!K28)</f>
        <v>#N/A</v>
      </c>
      <c r="I26" s="239" t="e">
        <f>MIN(($L$3*('FM-1 &amp; FM-3'!$B$13)),(G26+C26))</f>
        <v>#N/A</v>
      </c>
    </row>
    <row r="27" spans="1:29">
      <c r="A27" s="19">
        <v>1</v>
      </c>
      <c r="B27" s="18">
        <v>25</v>
      </c>
      <c r="C27" s="70" t="e">
        <f>'WS-2, WS-3, &amp; WS-4'!$B$28*'Water Supply Calcs'!$N$7*H27</f>
        <v>#VALUE!</v>
      </c>
      <c r="D27" s="70">
        <v>0</v>
      </c>
      <c r="E27" s="70" t="e">
        <f t="shared" si="0"/>
        <v>#VALUE!</v>
      </c>
      <c r="F27" s="71" t="e">
        <f t="shared" si="2"/>
        <v>#VALUE!</v>
      </c>
      <c r="G27" s="70" t="e">
        <f t="shared" si="1"/>
        <v>#VALUE!</v>
      </c>
      <c r="H27" s="70" t="e">
        <f>_xlfn.IFS('WS-2, WS-3, &amp; WS-4'!$B$6='Watershed Precip Data'!$C$3,'Watershed Precip Data'!C29,'Watershed Precip Data'!$C$14='Watershed Precip Data'!$D$3,'Watershed Precip Data'!D29,'WS-2, WS-3, &amp; WS-4'!$B$6='Watershed Precip Data'!$E$3,'Watershed Precip Data'!E29,'WS-2, WS-3, &amp; WS-4'!$B$6='Watershed Precip Data'!$F$3,'Watershed Precip Data'!F29,'WS-2, WS-3, &amp; WS-4'!$B$6='Watershed Precip Data'!$G$3,'Watershed Precip Data'!G29,'Watershed Precip Data'!$C$14='Watershed Precip Data'!$H$3,'Watershed Precip Data'!H29,'WS-2, WS-3, &amp; WS-4'!$B$6='Watershed Precip Data'!$I$3,'Watershed Precip Data'!I29,'WS-2, WS-3, &amp; WS-4'!$B$6='Watershed Precip Data'!$J$3,'Watershed Precip Data'!J29,'WS-2, WS-3, &amp; WS-4'!$B$6='Watershed Precip Data'!$K$3,'Watershed Precip Data'!K29)</f>
        <v>#N/A</v>
      </c>
      <c r="I27" s="239" t="e">
        <f>MIN(($L$3*('FM-1 &amp; FM-3'!$B$13)),(G27+C27))</f>
        <v>#N/A</v>
      </c>
    </row>
    <row r="28" spans="1:29">
      <c r="A28" s="19">
        <v>1</v>
      </c>
      <c r="B28" s="18">
        <v>26</v>
      </c>
      <c r="C28" s="70" t="e">
        <f>'WS-2, WS-3, &amp; WS-4'!$B$28*'Water Supply Calcs'!$N$7*H28</f>
        <v>#VALUE!</v>
      </c>
      <c r="D28" s="70">
        <v>0</v>
      </c>
      <c r="E28" s="70" t="e">
        <f t="shared" si="0"/>
        <v>#VALUE!</v>
      </c>
      <c r="F28" s="71" t="e">
        <f t="shared" si="2"/>
        <v>#VALUE!</v>
      </c>
      <c r="G28" s="70" t="e">
        <f t="shared" si="1"/>
        <v>#VALUE!</v>
      </c>
      <c r="H28" s="70" t="e">
        <f>_xlfn.IFS('WS-2, WS-3, &amp; WS-4'!$B$6='Watershed Precip Data'!$C$3,'Watershed Precip Data'!C30,'Watershed Precip Data'!$C$14='Watershed Precip Data'!$D$3,'Watershed Precip Data'!D30,'WS-2, WS-3, &amp; WS-4'!$B$6='Watershed Precip Data'!$E$3,'Watershed Precip Data'!E30,'WS-2, WS-3, &amp; WS-4'!$B$6='Watershed Precip Data'!$F$3,'Watershed Precip Data'!F30,'WS-2, WS-3, &amp; WS-4'!$B$6='Watershed Precip Data'!$G$3,'Watershed Precip Data'!G30,'Watershed Precip Data'!$C$14='Watershed Precip Data'!$H$3,'Watershed Precip Data'!H30,'WS-2, WS-3, &amp; WS-4'!$B$6='Watershed Precip Data'!$I$3,'Watershed Precip Data'!I30,'WS-2, WS-3, &amp; WS-4'!$B$6='Watershed Precip Data'!$J$3,'Watershed Precip Data'!J30,'WS-2, WS-3, &amp; WS-4'!$B$6='Watershed Precip Data'!$K$3,'Watershed Precip Data'!K30)</f>
        <v>#N/A</v>
      </c>
      <c r="I28" s="239" t="e">
        <f>MIN(($L$3*('FM-1 &amp; FM-3'!$B$13)),(G28+C28))</f>
        <v>#N/A</v>
      </c>
    </row>
    <row r="29" spans="1:29">
      <c r="A29" s="19">
        <v>1</v>
      </c>
      <c r="B29" s="18">
        <v>27</v>
      </c>
      <c r="C29" s="70" t="e">
        <f>'WS-2, WS-3, &amp; WS-4'!$B$28*'Water Supply Calcs'!$N$7*H29</f>
        <v>#VALUE!</v>
      </c>
      <c r="D29" s="70">
        <v>0</v>
      </c>
      <c r="E29" s="70" t="e">
        <f t="shared" si="0"/>
        <v>#VALUE!</v>
      </c>
      <c r="F29" s="71" t="e">
        <f t="shared" si="2"/>
        <v>#VALUE!</v>
      </c>
      <c r="G29" s="70" t="e">
        <f t="shared" si="1"/>
        <v>#VALUE!</v>
      </c>
      <c r="H29" s="70" t="e">
        <f>_xlfn.IFS('WS-2, WS-3, &amp; WS-4'!$B$6='Watershed Precip Data'!$C$3,'Watershed Precip Data'!C31,'Watershed Precip Data'!$C$14='Watershed Precip Data'!$D$3,'Watershed Precip Data'!D31,'WS-2, WS-3, &amp; WS-4'!$B$6='Watershed Precip Data'!$E$3,'Watershed Precip Data'!E31,'WS-2, WS-3, &amp; WS-4'!$B$6='Watershed Precip Data'!$F$3,'Watershed Precip Data'!F31,'WS-2, WS-3, &amp; WS-4'!$B$6='Watershed Precip Data'!$G$3,'Watershed Precip Data'!G31,'Watershed Precip Data'!$C$14='Watershed Precip Data'!$H$3,'Watershed Precip Data'!H31,'WS-2, WS-3, &amp; WS-4'!$B$6='Watershed Precip Data'!$I$3,'Watershed Precip Data'!I31,'WS-2, WS-3, &amp; WS-4'!$B$6='Watershed Precip Data'!$J$3,'Watershed Precip Data'!J31,'WS-2, WS-3, &amp; WS-4'!$B$6='Watershed Precip Data'!$K$3,'Watershed Precip Data'!K31)</f>
        <v>#N/A</v>
      </c>
      <c r="I29" s="239" t="e">
        <f>MIN(($L$3*('FM-1 &amp; FM-3'!$B$13)),(G29+C29))</f>
        <v>#N/A</v>
      </c>
    </row>
    <row r="30" spans="1:29">
      <c r="A30" s="19">
        <v>1</v>
      </c>
      <c r="B30" s="18">
        <v>28</v>
      </c>
      <c r="C30" s="70" t="e">
        <f>'WS-2, WS-3, &amp; WS-4'!$B$28*'Water Supply Calcs'!$N$7*H30</f>
        <v>#VALUE!</v>
      </c>
      <c r="D30" s="70">
        <v>0</v>
      </c>
      <c r="E30" s="70" t="e">
        <f t="shared" si="0"/>
        <v>#VALUE!</v>
      </c>
      <c r="F30" s="71" t="e">
        <f t="shared" si="2"/>
        <v>#VALUE!</v>
      </c>
      <c r="G30" s="70" t="e">
        <f t="shared" si="1"/>
        <v>#VALUE!</v>
      </c>
      <c r="H30" s="70" t="e">
        <f>_xlfn.IFS('WS-2, WS-3, &amp; WS-4'!$B$6='Watershed Precip Data'!$C$3,'Watershed Precip Data'!C32,'Watershed Precip Data'!$C$14='Watershed Precip Data'!$D$3,'Watershed Precip Data'!D32,'WS-2, WS-3, &amp; WS-4'!$B$6='Watershed Precip Data'!$E$3,'Watershed Precip Data'!E32,'WS-2, WS-3, &amp; WS-4'!$B$6='Watershed Precip Data'!$F$3,'Watershed Precip Data'!F32,'WS-2, WS-3, &amp; WS-4'!$B$6='Watershed Precip Data'!$G$3,'Watershed Precip Data'!G32,'Watershed Precip Data'!$C$14='Watershed Precip Data'!$H$3,'Watershed Precip Data'!H32,'WS-2, WS-3, &amp; WS-4'!$B$6='Watershed Precip Data'!$I$3,'Watershed Precip Data'!I32,'WS-2, WS-3, &amp; WS-4'!$B$6='Watershed Precip Data'!$J$3,'Watershed Precip Data'!J32,'WS-2, WS-3, &amp; WS-4'!$B$6='Watershed Precip Data'!$K$3,'Watershed Precip Data'!K32)</f>
        <v>#N/A</v>
      </c>
      <c r="I30" s="239" t="e">
        <f>MIN(($L$3*('FM-1 &amp; FM-3'!$B$13)),(G30+C30))</f>
        <v>#N/A</v>
      </c>
    </row>
    <row r="31" spans="1:29">
      <c r="A31" s="19">
        <v>1</v>
      </c>
      <c r="B31" s="18">
        <v>29</v>
      </c>
      <c r="C31" s="70" t="e">
        <f>'WS-2, WS-3, &amp; WS-4'!$B$28*'Water Supply Calcs'!$N$7*H31</f>
        <v>#VALUE!</v>
      </c>
      <c r="D31" s="70">
        <v>0</v>
      </c>
      <c r="E31" s="70" t="e">
        <f t="shared" si="0"/>
        <v>#VALUE!</v>
      </c>
      <c r="F31" s="71" t="e">
        <f t="shared" si="2"/>
        <v>#VALUE!</v>
      </c>
      <c r="G31" s="70" t="e">
        <f t="shared" si="1"/>
        <v>#VALUE!</v>
      </c>
      <c r="H31" s="70" t="e">
        <f>_xlfn.IFS('WS-2, WS-3, &amp; WS-4'!$B$6='Watershed Precip Data'!$C$3,'Watershed Precip Data'!C33,'Watershed Precip Data'!$C$14='Watershed Precip Data'!$D$3,'Watershed Precip Data'!D33,'WS-2, WS-3, &amp; WS-4'!$B$6='Watershed Precip Data'!$E$3,'Watershed Precip Data'!E33,'WS-2, WS-3, &amp; WS-4'!$B$6='Watershed Precip Data'!$F$3,'Watershed Precip Data'!F33,'WS-2, WS-3, &amp; WS-4'!$B$6='Watershed Precip Data'!$G$3,'Watershed Precip Data'!G33,'Watershed Precip Data'!$C$14='Watershed Precip Data'!$H$3,'Watershed Precip Data'!H33,'WS-2, WS-3, &amp; WS-4'!$B$6='Watershed Precip Data'!$I$3,'Watershed Precip Data'!I33,'WS-2, WS-3, &amp; WS-4'!$B$6='Watershed Precip Data'!$J$3,'Watershed Precip Data'!J33,'WS-2, WS-3, &amp; WS-4'!$B$6='Watershed Precip Data'!$K$3,'Watershed Precip Data'!K33)</f>
        <v>#N/A</v>
      </c>
      <c r="I31" s="239" t="e">
        <f>MIN(($L$3*('FM-1 &amp; FM-3'!$B$13)),(G31+C31))</f>
        <v>#N/A</v>
      </c>
    </row>
    <row r="32" spans="1:29">
      <c r="A32" s="19">
        <v>1</v>
      </c>
      <c r="B32" s="18">
        <v>30</v>
      </c>
      <c r="C32" s="70" t="e">
        <f>'WS-2, WS-3, &amp; WS-4'!$B$28*'Water Supply Calcs'!$N$7*H32</f>
        <v>#VALUE!</v>
      </c>
      <c r="D32" s="70">
        <v>0</v>
      </c>
      <c r="E32" s="70" t="e">
        <f t="shared" si="0"/>
        <v>#VALUE!</v>
      </c>
      <c r="F32" s="71" t="e">
        <f t="shared" si="2"/>
        <v>#VALUE!</v>
      </c>
      <c r="G32" s="70" t="e">
        <f t="shared" si="1"/>
        <v>#VALUE!</v>
      </c>
      <c r="H32" s="70" t="e">
        <f>_xlfn.IFS('WS-2, WS-3, &amp; WS-4'!$B$6='Watershed Precip Data'!$C$3,'Watershed Precip Data'!C34,'Watershed Precip Data'!$C$14='Watershed Precip Data'!$D$3,'Watershed Precip Data'!D34,'WS-2, WS-3, &amp; WS-4'!$B$6='Watershed Precip Data'!$E$3,'Watershed Precip Data'!E34,'WS-2, WS-3, &amp; WS-4'!$B$6='Watershed Precip Data'!$F$3,'Watershed Precip Data'!F34,'WS-2, WS-3, &amp; WS-4'!$B$6='Watershed Precip Data'!$G$3,'Watershed Precip Data'!G34,'Watershed Precip Data'!$C$14='Watershed Precip Data'!$H$3,'Watershed Precip Data'!H34,'WS-2, WS-3, &amp; WS-4'!$B$6='Watershed Precip Data'!$I$3,'Watershed Precip Data'!I34,'WS-2, WS-3, &amp; WS-4'!$B$6='Watershed Precip Data'!$J$3,'Watershed Precip Data'!J34,'WS-2, WS-3, &amp; WS-4'!$B$6='Watershed Precip Data'!$K$3,'Watershed Precip Data'!K34)</f>
        <v>#N/A</v>
      </c>
      <c r="I32" s="239" t="e">
        <f>MIN(($L$3*('FM-1 &amp; FM-3'!$B$13)),(G32+C32))</f>
        <v>#N/A</v>
      </c>
    </row>
    <row r="33" spans="1:9">
      <c r="A33" s="19">
        <v>1</v>
      </c>
      <c r="B33" s="18">
        <v>31</v>
      </c>
      <c r="C33" s="70" t="e">
        <f>'WS-2, WS-3, &amp; WS-4'!$B$28*'Water Supply Calcs'!$N$7*H33</f>
        <v>#VALUE!</v>
      </c>
      <c r="D33" s="70">
        <v>0</v>
      </c>
      <c r="E33" s="70" t="e">
        <f t="shared" si="0"/>
        <v>#VALUE!</v>
      </c>
      <c r="F33" s="71" t="e">
        <f t="shared" si="2"/>
        <v>#VALUE!</v>
      </c>
      <c r="G33" s="70" t="e">
        <f t="shared" si="1"/>
        <v>#VALUE!</v>
      </c>
      <c r="H33" s="70" t="e">
        <f>_xlfn.IFS('WS-2, WS-3, &amp; WS-4'!$B$6='Watershed Precip Data'!$C$3,'Watershed Precip Data'!C35,'Watershed Precip Data'!$C$14='Watershed Precip Data'!$D$3,'Watershed Precip Data'!D35,'WS-2, WS-3, &amp; WS-4'!$B$6='Watershed Precip Data'!$E$3,'Watershed Precip Data'!E35,'WS-2, WS-3, &amp; WS-4'!$B$6='Watershed Precip Data'!$F$3,'Watershed Precip Data'!F35,'WS-2, WS-3, &amp; WS-4'!$B$6='Watershed Precip Data'!$G$3,'Watershed Precip Data'!G35,'Watershed Precip Data'!$C$14='Watershed Precip Data'!$H$3,'Watershed Precip Data'!H35,'WS-2, WS-3, &amp; WS-4'!$B$6='Watershed Precip Data'!$I$3,'Watershed Precip Data'!I35,'WS-2, WS-3, &amp; WS-4'!$B$6='Watershed Precip Data'!$J$3,'Watershed Precip Data'!J35,'WS-2, WS-3, &amp; WS-4'!$B$6='Watershed Precip Data'!$K$3,'Watershed Precip Data'!K35)</f>
        <v>#N/A</v>
      </c>
      <c r="I33" s="239" t="e">
        <f>MIN(($L$3*('FM-1 &amp; FM-3'!$B$13)),(G33+C33))</f>
        <v>#N/A</v>
      </c>
    </row>
    <row r="34" spans="1:9">
      <c r="A34" s="19">
        <v>2</v>
      </c>
      <c r="B34" s="18">
        <v>1</v>
      </c>
      <c r="C34" s="70" t="e">
        <f>'WS-2, WS-3, &amp; WS-4'!$B$28*'Water Supply Calcs'!$N$7*H34</f>
        <v>#VALUE!</v>
      </c>
      <c r="D34" s="70">
        <v>0</v>
      </c>
      <c r="E34" s="70" t="e">
        <f t="shared" si="0"/>
        <v>#VALUE!</v>
      </c>
      <c r="F34" s="71" t="e">
        <f t="shared" si="2"/>
        <v>#VALUE!</v>
      </c>
      <c r="G34" s="70" t="e">
        <f t="shared" si="1"/>
        <v>#VALUE!</v>
      </c>
      <c r="H34" s="70" t="e">
        <f>_xlfn.IFS('WS-2, WS-3, &amp; WS-4'!$B$6='Watershed Precip Data'!$C$3,'Watershed Precip Data'!C36,'Watershed Precip Data'!$C$14='Watershed Precip Data'!$D$3,'Watershed Precip Data'!D36,'WS-2, WS-3, &amp; WS-4'!$B$6='Watershed Precip Data'!$E$3,'Watershed Precip Data'!E36,'WS-2, WS-3, &amp; WS-4'!$B$6='Watershed Precip Data'!$F$3,'Watershed Precip Data'!F36,'WS-2, WS-3, &amp; WS-4'!$B$6='Watershed Precip Data'!$G$3,'Watershed Precip Data'!G36,'Watershed Precip Data'!$C$14='Watershed Precip Data'!$H$3,'Watershed Precip Data'!H36,'WS-2, WS-3, &amp; WS-4'!$B$6='Watershed Precip Data'!$I$3,'Watershed Precip Data'!I36,'WS-2, WS-3, &amp; WS-4'!$B$6='Watershed Precip Data'!$J$3,'Watershed Precip Data'!J36,'WS-2, WS-3, &amp; WS-4'!$B$6='Watershed Precip Data'!$K$3,'Watershed Precip Data'!K36)</f>
        <v>#N/A</v>
      </c>
      <c r="I34" s="239" t="e">
        <f>MIN(($L$3*('FM-1 &amp; FM-3'!$B$13)),(G34+C34))</f>
        <v>#N/A</v>
      </c>
    </row>
    <row r="35" spans="1:9">
      <c r="A35" s="19">
        <v>2</v>
      </c>
      <c r="B35" s="18">
        <v>2</v>
      </c>
      <c r="C35" s="70" t="e">
        <f>'WS-2, WS-3, &amp; WS-4'!$B$28*'Water Supply Calcs'!$N$7*H35</f>
        <v>#VALUE!</v>
      </c>
      <c r="D35" s="70">
        <v>0</v>
      </c>
      <c r="E35" s="70" t="e">
        <f t="shared" si="0"/>
        <v>#VALUE!</v>
      </c>
      <c r="F35" s="71" t="e">
        <f t="shared" si="2"/>
        <v>#VALUE!</v>
      </c>
      <c r="G35" s="70" t="e">
        <f t="shared" si="1"/>
        <v>#VALUE!</v>
      </c>
      <c r="H35" s="70" t="e">
        <f>_xlfn.IFS('WS-2, WS-3, &amp; WS-4'!$B$6='Watershed Precip Data'!$C$3,'Watershed Precip Data'!C37,'Watershed Precip Data'!$C$14='Watershed Precip Data'!$D$3,'Watershed Precip Data'!D37,'WS-2, WS-3, &amp; WS-4'!$B$6='Watershed Precip Data'!$E$3,'Watershed Precip Data'!E37,'WS-2, WS-3, &amp; WS-4'!$B$6='Watershed Precip Data'!$F$3,'Watershed Precip Data'!F37,'WS-2, WS-3, &amp; WS-4'!$B$6='Watershed Precip Data'!$G$3,'Watershed Precip Data'!G37,'Watershed Precip Data'!$C$14='Watershed Precip Data'!$H$3,'Watershed Precip Data'!H37,'WS-2, WS-3, &amp; WS-4'!$B$6='Watershed Precip Data'!$I$3,'Watershed Precip Data'!I37,'WS-2, WS-3, &amp; WS-4'!$B$6='Watershed Precip Data'!$J$3,'Watershed Precip Data'!J37,'WS-2, WS-3, &amp; WS-4'!$B$6='Watershed Precip Data'!$K$3,'Watershed Precip Data'!K37)</f>
        <v>#N/A</v>
      </c>
      <c r="I35" s="239" t="e">
        <f>MIN(($L$3*('FM-1 &amp; FM-3'!$B$13)),(G35+C35))</f>
        <v>#N/A</v>
      </c>
    </row>
    <row r="36" spans="1:9">
      <c r="A36" s="19">
        <v>2</v>
      </c>
      <c r="B36" s="18">
        <v>3</v>
      </c>
      <c r="C36" s="70" t="e">
        <f>'WS-2, WS-3, &amp; WS-4'!$B$28*'Water Supply Calcs'!$N$7*H36</f>
        <v>#VALUE!</v>
      </c>
      <c r="D36" s="70">
        <v>0</v>
      </c>
      <c r="E36" s="70" t="e">
        <f t="shared" si="0"/>
        <v>#VALUE!</v>
      </c>
      <c r="F36" s="71" t="e">
        <f t="shared" si="2"/>
        <v>#VALUE!</v>
      </c>
      <c r="G36" s="70" t="e">
        <f t="shared" si="1"/>
        <v>#VALUE!</v>
      </c>
      <c r="H36" s="70" t="e">
        <f>_xlfn.IFS('WS-2, WS-3, &amp; WS-4'!$B$6='Watershed Precip Data'!$C$3,'Watershed Precip Data'!C38,'Watershed Precip Data'!$C$14='Watershed Precip Data'!$D$3,'Watershed Precip Data'!D38,'WS-2, WS-3, &amp; WS-4'!$B$6='Watershed Precip Data'!$E$3,'Watershed Precip Data'!E38,'WS-2, WS-3, &amp; WS-4'!$B$6='Watershed Precip Data'!$F$3,'Watershed Precip Data'!F38,'WS-2, WS-3, &amp; WS-4'!$B$6='Watershed Precip Data'!$G$3,'Watershed Precip Data'!G38,'Watershed Precip Data'!$C$14='Watershed Precip Data'!$H$3,'Watershed Precip Data'!H38,'WS-2, WS-3, &amp; WS-4'!$B$6='Watershed Precip Data'!$I$3,'Watershed Precip Data'!I38,'WS-2, WS-3, &amp; WS-4'!$B$6='Watershed Precip Data'!$J$3,'Watershed Precip Data'!J38,'WS-2, WS-3, &amp; WS-4'!$B$6='Watershed Precip Data'!$K$3,'Watershed Precip Data'!K38)</f>
        <v>#N/A</v>
      </c>
      <c r="I36" s="239" t="e">
        <f>MIN(($L$3*('FM-1 &amp; FM-3'!$B$13)),(G36+C36))</f>
        <v>#N/A</v>
      </c>
    </row>
    <row r="37" spans="1:9">
      <c r="A37" s="19">
        <v>2</v>
      </c>
      <c r="B37" s="18">
        <v>4</v>
      </c>
      <c r="C37" s="70" t="e">
        <f>'WS-2, WS-3, &amp; WS-4'!$B$28*'Water Supply Calcs'!$N$7*H37</f>
        <v>#VALUE!</v>
      </c>
      <c r="D37" s="70">
        <v>0</v>
      </c>
      <c r="E37" s="70" t="e">
        <f t="shared" si="0"/>
        <v>#VALUE!</v>
      </c>
      <c r="F37" s="71" t="e">
        <f t="shared" si="2"/>
        <v>#VALUE!</v>
      </c>
      <c r="G37" s="70" t="e">
        <f t="shared" si="1"/>
        <v>#VALUE!</v>
      </c>
      <c r="H37" s="70" t="e">
        <f>_xlfn.IFS('WS-2, WS-3, &amp; WS-4'!$B$6='Watershed Precip Data'!$C$3,'Watershed Precip Data'!C39,'Watershed Precip Data'!$C$14='Watershed Precip Data'!$D$3,'Watershed Precip Data'!D39,'WS-2, WS-3, &amp; WS-4'!$B$6='Watershed Precip Data'!$E$3,'Watershed Precip Data'!E39,'WS-2, WS-3, &amp; WS-4'!$B$6='Watershed Precip Data'!$F$3,'Watershed Precip Data'!F39,'WS-2, WS-3, &amp; WS-4'!$B$6='Watershed Precip Data'!$G$3,'Watershed Precip Data'!G39,'Watershed Precip Data'!$C$14='Watershed Precip Data'!$H$3,'Watershed Precip Data'!H39,'WS-2, WS-3, &amp; WS-4'!$B$6='Watershed Precip Data'!$I$3,'Watershed Precip Data'!I39,'WS-2, WS-3, &amp; WS-4'!$B$6='Watershed Precip Data'!$J$3,'Watershed Precip Data'!J39,'WS-2, WS-3, &amp; WS-4'!$B$6='Watershed Precip Data'!$K$3,'Watershed Precip Data'!K39)</f>
        <v>#N/A</v>
      </c>
      <c r="I37" s="239" t="e">
        <f>MIN(($L$3*('FM-1 &amp; FM-3'!$B$13)),(G37+C37))</f>
        <v>#N/A</v>
      </c>
    </row>
    <row r="38" spans="1:9">
      <c r="A38" s="19">
        <v>2</v>
      </c>
      <c r="B38" s="18">
        <v>5</v>
      </c>
      <c r="C38" s="70" t="e">
        <f>'WS-2, WS-3, &amp; WS-4'!$B$28*'Water Supply Calcs'!$N$7*H38</f>
        <v>#VALUE!</v>
      </c>
      <c r="D38" s="70">
        <v>0</v>
      </c>
      <c r="E38" s="70" t="e">
        <f t="shared" si="0"/>
        <v>#VALUE!</v>
      </c>
      <c r="F38" s="71" t="e">
        <f t="shared" si="2"/>
        <v>#VALUE!</v>
      </c>
      <c r="G38" s="70" t="e">
        <f t="shared" si="1"/>
        <v>#VALUE!</v>
      </c>
      <c r="H38" s="70" t="e">
        <f>_xlfn.IFS('WS-2, WS-3, &amp; WS-4'!$B$6='Watershed Precip Data'!$C$3,'Watershed Precip Data'!C40,'Watershed Precip Data'!$C$14='Watershed Precip Data'!$D$3,'Watershed Precip Data'!D40,'WS-2, WS-3, &amp; WS-4'!$B$6='Watershed Precip Data'!$E$3,'Watershed Precip Data'!E40,'WS-2, WS-3, &amp; WS-4'!$B$6='Watershed Precip Data'!$F$3,'Watershed Precip Data'!F40,'WS-2, WS-3, &amp; WS-4'!$B$6='Watershed Precip Data'!$G$3,'Watershed Precip Data'!G40,'Watershed Precip Data'!$C$14='Watershed Precip Data'!$H$3,'Watershed Precip Data'!H40,'WS-2, WS-3, &amp; WS-4'!$B$6='Watershed Precip Data'!$I$3,'Watershed Precip Data'!I40,'WS-2, WS-3, &amp; WS-4'!$B$6='Watershed Precip Data'!$J$3,'Watershed Precip Data'!J40,'WS-2, WS-3, &amp; WS-4'!$B$6='Watershed Precip Data'!$K$3,'Watershed Precip Data'!K40)</f>
        <v>#N/A</v>
      </c>
      <c r="I38" s="239" t="e">
        <f>MIN(($L$3*('FM-1 &amp; FM-3'!$B$13)),(G38+C38))</f>
        <v>#N/A</v>
      </c>
    </row>
    <row r="39" spans="1:9">
      <c r="A39" s="19">
        <v>2</v>
      </c>
      <c r="B39" s="18">
        <v>6</v>
      </c>
      <c r="C39" s="70" t="e">
        <f>'WS-2, WS-3, &amp; WS-4'!$B$28*'Water Supply Calcs'!$N$7*H39</f>
        <v>#VALUE!</v>
      </c>
      <c r="D39" s="70">
        <v>0</v>
      </c>
      <c r="E39" s="70" t="e">
        <f t="shared" si="0"/>
        <v>#VALUE!</v>
      </c>
      <c r="F39" s="71" t="e">
        <f t="shared" si="2"/>
        <v>#VALUE!</v>
      </c>
      <c r="G39" s="70" t="e">
        <f t="shared" si="1"/>
        <v>#VALUE!</v>
      </c>
      <c r="H39" s="70" t="e">
        <f>_xlfn.IFS('WS-2, WS-3, &amp; WS-4'!$B$6='Watershed Precip Data'!$C$3,'Watershed Precip Data'!C41,'Watershed Precip Data'!$C$14='Watershed Precip Data'!$D$3,'Watershed Precip Data'!D41,'WS-2, WS-3, &amp; WS-4'!$B$6='Watershed Precip Data'!$E$3,'Watershed Precip Data'!E41,'WS-2, WS-3, &amp; WS-4'!$B$6='Watershed Precip Data'!$F$3,'Watershed Precip Data'!F41,'WS-2, WS-3, &amp; WS-4'!$B$6='Watershed Precip Data'!$G$3,'Watershed Precip Data'!G41,'Watershed Precip Data'!$C$14='Watershed Precip Data'!$H$3,'Watershed Precip Data'!H41,'WS-2, WS-3, &amp; WS-4'!$B$6='Watershed Precip Data'!$I$3,'Watershed Precip Data'!I41,'WS-2, WS-3, &amp; WS-4'!$B$6='Watershed Precip Data'!$J$3,'Watershed Precip Data'!J41,'WS-2, WS-3, &amp; WS-4'!$B$6='Watershed Precip Data'!$K$3,'Watershed Precip Data'!K41)</f>
        <v>#N/A</v>
      </c>
      <c r="I39" s="239" t="e">
        <f>MIN(($L$3*('FM-1 &amp; FM-3'!$B$13)),(G39+C39))</f>
        <v>#N/A</v>
      </c>
    </row>
    <row r="40" spans="1:9">
      <c r="A40" s="19">
        <v>2</v>
      </c>
      <c r="B40" s="18">
        <v>7</v>
      </c>
      <c r="C40" s="70" t="e">
        <f>'WS-2, WS-3, &amp; WS-4'!$B$28*'Water Supply Calcs'!$N$7*H40</f>
        <v>#VALUE!</v>
      </c>
      <c r="D40" s="70">
        <v>0</v>
      </c>
      <c r="E40" s="70" t="e">
        <f t="shared" si="0"/>
        <v>#VALUE!</v>
      </c>
      <c r="F40" s="71" t="e">
        <f t="shared" si="2"/>
        <v>#VALUE!</v>
      </c>
      <c r="G40" s="70" t="e">
        <f t="shared" si="1"/>
        <v>#VALUE!</v>
      </c>
      <c r="H40" s="70" t="e">
        <f>_xlfn.IFS('WS-2, WS-3, &amp; WS-4'!$B$6='Watershed Precip Data'!$C$3,'Watershed Precip Data'!C42,'Watershed Precip Data'!$C$14='Watershed Precip Data'!$D$3,'Watershed Precip Data'!D42,'WS-2, WS-3, &amp; WS-4'!$B$6='Watershed Precip Data'!$E$3,'Watershed Precip Data'!E42,'WS-2, WS-3, &amp; WS-4'!$B$6='Watershed Precip Data'!$F$3,'Watershed Precip Data'!F42,'WS-2, WS-3, &amp; WS-4'!$B$6='Watershed Precip Data'!$G$3,'Watershed Precip Data'!G42,'Watershed Precip Data'!$C$14='Watershed Precip Data'!$H$3,'Watershed Precip Data'!H42,'WS-2, WS-3, &amp; WS-4'!$B$6='Watershed Precip Data'!$I$3,'Watershed Precip Data'!I42,'WS-2, WS-3, &amp; WS-4'!$B$6='Watershed Precip Data'!$J$3,'Watershed Precip Data'!J42,'WS-2, WS-3, &amp; WS-4'!$B$6='Watershed Precip Data'!$K$3,'Watershed Precip Data'!K42)</f>
        <v>#N/A</v>
      </c>
      <c r="I40" s="239" t="e">
        <f>MIN(($L$3*('FM-1 &amp; FM-3'!$B$13)),(G40+C40))</f>
        <v>#N/A</v>
      </c>
    </row>
    <row r="41" spans="1:9">
      <c r="A41" s="19">
        <v>2</v>
      </c>
      <c r="B41" s="18">
        <v>8</v>
      </c>
      <c r="C41" s="70" t="e">
        <f>'WS-2, WS-3, &amp; WS-4'!$B$28*'Water Supply Calcs'!$N$7*H41</f>
        <v>#VALUE!</v>
      </c>
      <c r="D41" s="70">
        <v>0</v>
      </c>
      <c r="E41" s="70" t="e">
        <f t="shared" si="0"/>
        <v>#VALUE!</v>
      </c>
      <c r="F41" s="71" t="e">
        <f t="shared" si="2"/>
        <v>#VALUE!</v>
      </c>
      <c r="G41" s="70" t="e">
        <f t="shared" si="1"/>
        <v>#VALUE!</v>
      </c>
      <c r="H41" s="70" t="e">
        <f>_xlfn.IFS('WS-2, WS-3, &amp; WS-4'!$B$6='Watershed Precip Data'!$C$3,'Watershed Precip Data'!C43,'Watershed Precip Data'!$C$14='Watershed Precip Data'!$D$3,'Watershed Precip Data'!D43,'WS-2, WS-3, &amp; WS-4'!$B$6='Watershed Precip Data'!$E$3,'Watershed Precip Data'!E43,'WS-2, WS-3, &amp; WS-4'!$B$6='Watershed Precip Data'!$F$3,'Watershed Precip Data'!F43,'WS-2, WS-3, &amp; WS-4'!$B$6='Watershed Precip Data'!$G$3,'Watershed Precip Data'!G43,'Watershed Precip Data'!$C$14='Watershed Precip Data'!$H$3,'Watershed Precip Data'!H43,'WS-2, WS-3, &amp; WS-4'!$B$6='Watershed Precip Data'!$I$3,'Watershed Precip Data'!I43,'WS-2, WS-3, &amp; WS-4'!$B$6='Watershed Precip Data'!$J$3,'Watershed Precip Data'!J43,'WS-2, WS-3, &amp; WS-4'!$B$6='Watershed Precip Data'!$K$3,'Watershed Precip Data'!K43)</f>
        <v>#N/A</v>
      </c>
      <c r="I41" s="239" t="e">
        <f>MIN(($L$3*('FM-1 &amp; FM-3'!$B$13)),(G41+C41))</f>
        <v>#N/A</v>
      </c>
    </row>
    <row r="42" spans="1:9">
      <c r="A42" s="19">
        <v>2</v>
      </c>
      <c r="B42" s="18">
        <v>9</v>
      </c>
      <c r="C42" s="70" t="e">
        <f>'WS-2, WS-3, &amp; WS-4'!$B$28*'Water Supply Calcs'!$N$7*H42</f>
        <v>#VALUE!</v>
      </c>
      <c r="D42" s="70">
        <v>0</v>
      </c>
      <c r="E42" s="70" t="e">
        <f t="shared" si="0"/>
        <v>#VALUE!</v>
      </c>
      <c r="F42" s="71" t="e">
        <f t="shared" si="2"/>
        <v>#VALUE!</v>
      </c>
      <c r="G42" s="70" t="e">
        <f t="shared" si="1"/>
        <v>#VALUE!</v>
      </c>
      <c r="H42" s="70" t="e">
        <f>_xlfn.IFS('WS-2, WS-3, &amp; WS-4'!$B$6='Watershed Precip Data'!$C$3,'Watershed Precip Data'!C44,'Watershed Precip Data'!$C$14='Watershed Precip Data'!$D$3,'Watershed Precip Data'!D44,'WS-2, WS-3, &amp; WS-4'!$B$6='Watershed Precip Data'!$E$3,'Watershed Precip Data'!E44,'WS-2, WS-3, &amp; WS-4'!$B$6='Watershed Precip Data'!$F$3,'Watershed Precip Data'!F44,'WS-2, WS-3, &amp; WS-4'!$B$6='Watershed Precip Data'!$G$3,'Watershed Precip Data'!G44,'Watershed Precip Data'!$C$14='Watershed Precip Data'!$H$3,'Watershed Precip Data'!H44,'WS-2, WS-3, &amp; WS-4'!$B$6='Watershed Precip Data'!$I$3,'Watershed Precip Data'!I44,'WS-2, WS-3, &amp; WS-4'!$B$6='Watershed Precip Data'!$J$3,'Watershed Precip Data'!J44,'WS-2, WS-3, &amp; WS-4'!$B$6='Watershed Precip Data'!$K$3,'Watershed Precip Data'!K44)</f>
        <v>#N/A</v>
      </c>
      <c r="I42" s="239" t="e">
        <f>MIN(($L$3*('FM-1 &amp; FM-3'!$B$13)),(G42+C42))</f>
        <v>#N/A</v>
      </c>
    </row>
    <row r="43" spans="1:9">
      <c r="A43" s="19">
        <v>2</v>
      </c>
      <c r="B43" s="18">
        <v>10</v>
      </c>
      <c r="C43" s="70" t="e">
        <f>'WS-2, WS-3, &amp; WS-4'!$B$28*'Water Supply Calcs'!$N$7*H43</f>
        <v>#VALUE!</v>
      </c>
      <c r="D43" s="70">
        <v>0</v>
      </c>
      <c r="E43" s="70" t="e">
        <f t="shared" si="0"/>
        <v>#VALUE!</v>
      </c>
      <c r="F43" s="71" t="e">
        <f t="shared" si="2"/>
        <v>#VALUE!</v>
      </c>
      <c r="G43" s="70" t="e">
        <f t="shared" si="1"/>
        <v>#VALUE!</v>
      </c>
      <c r="H43" s="70" t="e">
        <f>_xlfn.IFS('WS-2, WS-3, &amp; WS-4'!$B$6='Watershed Precip Data'!$C$3,'Watershed Precip Data'!C45,'Watershed Precip Data'!$C$14='Watershed Precip Data'!$D$3,'Watershed Precip Data'!D45,'WS-2, WS-3, &amp; WS-4'!$B$6='Watershed Precip Data'!$E$3,'Watershed Precip Data'!E45,'WS-2, WS-3, &amp; WS-4'!$B$6='Watershed Precip Data'!$F$3,'Watershed Precip Data'!F45,'WS-2, WS-3, &amp; WS-4'!$B$6='Watershed Precip Data'!$G$3,'Watershed Precip Data'!G45,'Watershed Precip Data'!$C$14='Watershed Precip Data'!$H$3,'Watershed Precip Data'!H45,'WS-2, WS-3, &amp; WS-4'!$B$6='Watershed Precip Data'!$I$3,'Watershed Precip Data'!I45,'WS-2, WS-3, &amp; WS-4'!$B$6='Watershed Precip Data'!$J$3,'Watershed Precip Data'!J45,'WS-2, WS-3, &amp; WS-4'!$B$6='Watershed Precip Data'!$K$3,'Watershed Precip Data'!K45)</f>
        <v>#N/A</v>
      </c>
      <c r="I43" s="239" t="e">
        <f>MIN(($L$3*('FM-1 &amp; FM-3'!$B$13)),(G43+C43))</f>
        <v>#N/A</v>
      </c>
    </row>
    <row r="44" spans="1:9">
      <c r="A44" s="19">
        <v>2</v>
      </c>
      <c r="B44" s="18">
        <v>11</v>
      </c>
      <c r="C44" s="70" t="e">
        <f>'WS-2, WS-3, &amp; WS-4'!$B$28*'Water Supply Calcs'!$N$7*H44</f>
        <v>#VALUE!</v>
      </c>
      <c r="D44" s="70">
        <v>0</v>
      </c>
      <c r="E44" s="70" t="e">
        <f t="shared" si="0"/>
        <v>#VALUE!</v>
      </c>
      <c r="F44" s="71" t="e">
        <f t="shared" si="2"/>
        <v>#VALUE!</v>
      </c>
      <c r="G44" s="70" t="e">
        <f t="shared" si="1"/>
        <v>#VALUE!</v>
      </c>
      <c r="H44" s="70" t="e">
        <f>_xlfn.IFS('WS-2, WS-3, &amp; WS-4'!$B$6='Watershed Precip Data'!$C$3,'Watershed Precip Data'!C46,'Watershed Precip Data'!$C$14='Watershed Precip Data'!$D$3,'Watershed Precip Data'!D46,'WS-2, WS-3, &amp; WS-4'!$B$6='Watershed Precip Data'!$E$3,'Watershed Precip Data'!E46,'WS-2, WS-3, &amp; WS-4'!$B$6='Watershed Precip Data'!$F$3,'Watershed Precip Data'!F46,'WS-2, WS-3, &amp; WS-4'!$B$6='Watershed Precip Data'!$G$3,'Watershed Precip Data'!G46,'Watershed Precip Data'!$C$14='Watershed Precip Data'!$H$3,'Watershed Precip Data'!H46,'WS-2, WS-3, &amp; WS-4'!$B$6='Watershed Precip Data'!$I$3,'Watershed Precip Data'!I46,'WS-2, WS-3, &amp; WS-4'!$B$6='Watershed Precip Data'!$J$3,'Watershed Precip Data'!J46,'WS-2, WS-3, &amp; WS-4'!$B$6='Watershed Precip Data'!$K$3,'Watershed Precip Data'!K46)</f>
        <v>#N/A</v>
      </c>
      <c r="I44" s="239" t="e">
        <f>MIN(($L$3*('FM-1 &amp; FM-3'!$B$13)),(G44+C44))</f>
        <v>#N/A</v>
      </c>
    </row>
    <row r="45" spans="1:9">
      <c r="A45" s="19">
        <v>2</v>
      </c>
      <c r="B45" s="18">
        <v>12</v>
      </c>
      <c r="C45" s="70" t="e">
        <f>'WS-2, WS-3, &amp; WS-4'!$B$28*'Water Supply Calcs'!$N$7*H45</f>
        <v>#VALUE!</v>
      </c>
      <c r="D45" s="70">
        <v>0</v>
      </c>
      <c r="E45" s="70" t="e">
        <f t="shared" si="0"/>
        <v>#VALUE!</v>
      </c>
      <c r="F45" s="71" t="e">
        <f t="shared" si="2"/>
        <v>#VALUE!</v>
      </c>
      <c r="G45" s="70" t="e">
        <f t="shared" si="1"/>
        <v>#VALUE!</v>
      </c>
      <c r="H45" s="70" t="e">
        <f>_xlfn.IFS('WS-2, WS-3, &amp; WS-4'!$B$6='Watershed Precip Data'!$C$3,'Watershed Precip Data'!C47,'Watershed Precip Data'!$C$14='Watershed Precip Data'!$D$3,'Watershed Precip Data'!D47,'WS-2, WS-3, &amp; WS-4'!$B$6='Watershed Precip Data'!$E$3,'Watershed Precip Data'!E47,'WS-2, WS-3, &amp; WS-4'!$B$6='Watershed Precip Data'!$F$3,'Watershed Precip Data'!F47,'WS-2, WS-3, &amp; WS-4'!$B$6='Watershed Precip Data'!$G$3,'Watershed Precip Data'!G47,'Watershed Precip Data'!$C$14='Watershed Precip Data'!$H$3,'Watershed Precip Data'!H47,'WS-2, WS-3, &amp; WS-4'!$B$6='Watershed Precip Data'!$I$3,'Watershed Precip Data'!I47,'WS-2, WS-3, &amp; WS-4'!$B$6='Watershed Precip Data'!$J$3,'Watershed Precip Data'!J47,'WS-2, WS-3, &amp; WS-4'!$B$6='Watershed Precip Data'!$K$3,'Watershed Precip Data'!K47)</f>
        <v>#N/A</v>
      </c>
      <c r="I45" s="239" t="e">
        <f>MIN(($L$3*('FM-1 &amp; FM-3'!$B$13)),(G45+C45))</f>
        <v>#N/A</v>
      </c>
    </row>
    <row r="46" spans="1:9">
      <c r="A46" s="19">
        <v>2</v>
      </c>
      <c r="B46" s="18">
        <v>13</v>
      </c>
      <c r="C46" s="70" t="e">
        <f>'WS-2, WS-3, &amp; WS-4'!$B$28*'Water Supply Calcs'!$N$7*H46</f>
        <v>#VALUE!</v>
      </c>
      <c r="D46" s="70">
        <v>0</v>
      </c>
      <c r="E46" s="70" t="e">
        <f t="shared" si="0"/>
        <v>#VALUE!</v>
      </c>
      <c r="F46" s="71" t="e">
        <f t="shared" si="2"/>
        <v>#VALUE!</v>
      </c>
      <c r="G46" s="70" t="e">
        <f t="shared" si="1"/>
        <v>#VALUE!</v>
      </c>
      <c r="H46" s="70" t="e">
        <f>_xlfn.IFS('WS-2, WS-3, &amp; WS-4'!$B$6='Watershed Precip Data'!$C$3,'Watershed Precip Data'!C48,'Watershed Precip Data'!$C$14='Watershed Precip Data'!$D$3,'Watershed Precip Data'!D48,'WS-2, WS-3, &amp; WS-4'!$B$6='Watershed Precip Data'!$E$3,'Watershed Precip Data'!E48,'WS-2, WS-3, &amp; WS-4'!$B$6='Watershed Precip Data'!$F$3,'Watershed Precip Data'!F48,'WS-2, WS-3, &amp; WS-4'!$B$6='Watershed Precip Data'!$G$3,'Watershed Precip Data'!G48,'Watershed Precip Data'!$C$14='Watershed Precip Data'!$H$3,'Watershed Precip Data'!H48,'WS-2, WS-3, &amp; WS-4'!$B$6='Watershed Precip Data'!$I$3,'Watershed Precip Data'!I48,'WS-2, WS-3, &amp; WS-4'!$B$6='Watershed Precip Data'!$J$3,'Watershed Precip Data'!J48,'WS-2, WS-3, &amp; WS-4'!$B$6='Watershed Precip Data'!$K$3,'Watershed Precip Data'!K48)</f>
        <v>#N/A</v>
      </c>
      <c r="I46" s="239" t="e">
        <f>MIN(($L$3*('FM-1 &amp; FM-3'!$B$13)),(G46+C46))</f>
        <v>#N/A</v>
      </c>
    </row>
    <row r="47" spans="1:9">
      <c r="A47" s="19">
        <v>2</v>
      </c>
      <c r="B47" s="18">
        <v>14</v>
      </c>
      <c r="C47" s="70" t="e">
        <f>'WS-2, WS-3, &amp; WS-4'!$B$28*'Water Supply Calcs'!$N$7*H47</f>
        <v>#VALUE!</v>
      </c>
      <c r="D47" s="70">
        <v>0</v>
      </c>
      <c r="E47" s="70" t="e">
        <f t="shared" si="0"/>
        <v>#VALUE!</v>
      </c>
      <c r="F47" s="71" t="e">
        <f t="shared" si="2"/>
        <v>#VALUE!</v>
      </c>
      <c r="G47" s="70" t="e">
        <f t="shared" si="1"/>
        <v>#VALUE!</v>
      </c>
      <c r="H47" s="70" t="e">
        <f>_xlfn.IFS('WS-2, WS-3, &amp; WS-4'!$B$6='Watershed Precip Data'!$C$3,'Watershed Precip Data'!C49,'Watershed Precip Data'!$C$14='Watershed Precip Data'!$D$3,'Watershed Precip Data'!D49,'WS-2, WS-3, &amp; WS-4'!$B$6='Watershed Precip Data'!$E$3,'Watershed Precip Data'!E49,'WS-2, WS-3, &amp; WS-4'!$B$6='Watershed Precip Data'!$F$3,'Watershed Precip Data'!F49,'WS-2, WS-3, &amp; WS-4'!$B$6='Watershed Precip Data'!$G$3,'Watershed Precip Data'!G49,'Watershed Precip Data'!$C$14='Watershed Precip Data'!$H$3,'Watershed Precip Data'!H49,'WS-2, WS-3, &amp; WS-4'!$B$6='Watershed Precip Data'!$I$3,'Watershed Precip Data'!I49,'WS-2, WS-3, &amp; WS-4'!$B$6='Watershed Precip Data'!$J$3,'Watershed Precip Data'!J49,'WS-2, WS-3, &amp; WS-4'!$B$6='Watershed Precip Data'!$K$3,'Watershed Precip Data'!K49)</f>
        <v>#N/A</v>
      </c>
      <c r="I47" s="239" t="e">
        <f>MIN(($L$3*('FM-1 &amp; FM-3'!$B$13)),(G47+C47))</f>
        <v>#N/A</v>
      </c>
    </row>
    <row r="48" spans="1:9">
      <c r="A48" s="19">
        <v>2</v>
      </c>
      <c r="B48" s="18">
        <v>15</v>
      </c>
      <c r="C48" s="70" t="e">
        <f>'WS-2, WS-3, &amp; WS-4'!$B$28*'Water Supply Calcs'!$N$7*H48</f>
        <v>#VALUE!</v>
      </c>
      <c r="D48" s="70">
        <v>0</v>
      </c>
      <c r="E48" s="70" t="e">
        <f t="shared" si="0"/>
        <v>#VALUE!</v>
      </c>
      <c r="F48" s="71" t="e">
        <f t="shared" si="2"/>
        <v>#VALUE!</v>
      </c>
      <c r="G48" s="70" t="e">
        <f t="shared" si="1"/>
        <v>#VALUE!</v>
      </c>
      <c r="H48" s="70" t="e">
        <f>_xlfn.IFS('WS-2, WS-3, &amp; WS-4'!$B$6='Watershed Precip Data'!$C$3,'Watershed Precip Data'!C50,'Watershed Precip Data'!$C$14='Watershed Precip Data'!$D$3,'Watershed Precip Data'!D50,'WS-2, WS-3, &amp; WS-4'!$B$6='Watershed Precip Data'!$E$3,'Watershed Precip Data'!E50,'WS-2, WS-3, &amp; WS-4'!$B$6='Watershed Precip Data'!$F$3,'Watershed Precip Data'!F50,'WS-2, WS-3, &amp; WS-4'!$B$6='Watershed Precip Data'!$G$3,'Watershed Precip Data'!G50,'Watershed Precip Data'!$C$14='Watershed Precip Data'!$H$3,'Watershed Precip Data'!H50,'WS-2, WS-3, &amp; WS-4'!$B$6='Watershed Precip Data'!$I$3,'Watershed Precip Data'!I50,'WS-2, WS-3, &amp; WS-4'!$B$6='Watershed Precip Data'!$J$3,'Watershed Precip Data'!J50,'WS-2, WS-3, &amp; WS-4'!$B$6='Watershed Precip Data'!$K$3,'Watershed Precip Data'!K50)</f>
        <v>#N/A</v>
      </c>
      <c r="I48" s="239" t="e">
        <f>MIN(($L$3*('FM-1 &amp; FM-3'!$B$13)),(G48+C48))</f>
        <v>#N/A</v>
      </c>
    </row>
    <row r="49" spans="1:9">
      <c r="A49" s="19">
        <v>2</v>
      </c>
      <c r="B49" s="18">
        <v>16</v>
      </c>
      <c r="C49" s="70" t="e">
        <f>'WS-2, WS-3, &amp; WS-4'!$B$28*'Water Supply Calcs'!$N$7*H49</f>
        <v>#VALUE!</v>
      </c>
      <c r="D49" s="70">
        <v>0</v>
      </c>
      <c r="E49" s="70" t="e">
        <f t="shared" si="0"/>
        <v>#VALUE!</v>
      </c>
      <c r="F49" s="71" t="e">
        <f t="shared" si="2"/>
        <v>#VALUE!</v>
      </c>
      <c r="G49" s="70" t="e">
        <f t="shared" si="1"/>
        <v>#VALUE!</v>
      </c>
      <c r="H49" s="70" t="e">
        <f>_xlfn.IFS('WS-2, WS-3, &amp; WS-4'!$B$6='Watershed Precip Data'!$C$3,'Watershed Precip Data'!C51,'Watershed Precip Data'!$C$14='Watershed Precip Data'!$D$3,'Watershed Precip Data'!D51,'WS-2, WS-3, &amp; WS-4'!$B$6='Watershed Precip Data'!$E$3,'Watershed Precip Data'!E51,'WS-2, WS-3, &amp; WS-4'!$B$6='Watershed Precip Data'!$F$3,'Watershed Precip Data'!F51,'WS-2, WS-3, &amp; WS-4'!$B$6='Watershed Precip Data'!$G$3,'Watershed Precip Data'!G51,'Watershed Precip Data'!$C$14='Watershed Precip Data'!$H$3,'Watershed Precip Data'!H51,'WS-2, WS-3, &amp; WS-4'!$B$6='Watershed Precip Data'!$I$3,'Watershed Precip Data'!I51,'WS-2, WS-3, &amp; WS-4'!$B$6='Watershed Precip Data'!$J$3,'Watershed Precip Data'!J51,'WS-2, WS-3, &amp; WS-4'!$B$6='Watershed Precip Data'!$K$3,'Watershed Precip Data'!K51)</f>
        <v>#N/A</v>
      </c>
      <c r="I49" s="239" t="e">
        <f>MIN(($L$3*('FM-1 &amp; FM-3'!$B$13)),(G49+C49))</f>
        <v>#N/A</v>
      </c>
    </row>
    <row r="50" spans="1:9">
      <c r="A50" s="19">
        <v>2</v>
      </c>
      <c r="B50" s="18">
        <v>17</v>
      </c>
      <c r="C50" s="70" t="e">
        <f>'WS-2, WS-3, &amp; WS-4'!$B$28*'Water Supply Calcs'!$N$7*H50</f>
        <v>#VALUE!</v>
      </c>
      <c r="D50" s="70">
        <v>0</v>
      </c>
      <c r="E50" s="70" t="e">
        <f t="shared" si="0"/>
        <v>#VALUE!</v>
      </c>
      <c r="F50" s="71" t="e">
        <f t="shared" si="2"/>
        <v>#VALUE!</v>
      </c>
      <c r="G50" s="70" t="e">
        <f t="shared" si="1"/>
        <v>#VALUE!</v>
      </c>
      <c r="H50" s="70" t="e">
        <f>_xlfn.IFS('WS-2, WS-3, &amp; WS-4'!$B$6='Watershed Precip Data'!$C$3,'Watershed Precip Data'!C52,'Watershed Precip Data'!$C$14='Watershed Precip Data'!$D$3,'Watershed Precip Data'!D52,'WS-2, WS-3, &amp; WS-4'!$B$6='Watershed Precip Data'!$E$3,'Watershed Precip Data'!E52,'WS-2, WS-3, &amp; WS-4'!$B$6='Watershed Precip Data'!$F$3,'Watershed Precip Data'!F52,'WS-2, WS-3, &amp; WS-4'!$B$6='Watershed Precip Data'!$G$3,'Watershed Precip Data'!G52,'Watershed Precip Data'!$C$14='Watershed Precip Data'!$H$3,'Watershed Precip Data'!H52,'WS-2, WS-3, &amp; WS-4'!$B$6='Watershed Precip Data'!$I$3,'Watershed Precip Data'!I52,'WS-2, WS-3, &amp; WS-4'!$B$6='Watershed Precip Data'!$J$3,'Watershed Precip Data'!J52,'WS-2, WS-3, &amp; WS-4'!$B$6='Watershed Precip Data'!$K$3,'Watershed Precip Data'!K52)</f>
        <v>#N/A</v>
      </c>
      <c r="I50" s="239" t="e">
        <f>MIN(($L$3*('FM-1 &amp; FM-3'!$B$13)),(G50+C50))</f>
        <v>#N/A</v>
      </c>
    </row>
    <row r="51" spans="1:9">
      <c r="A51" s="19">
        <v>2</v>
      </c>
      <c r="B51" s="18">
        <v>18</v>
      </c>
      <c r="C51" s="70" t="e">
        <f>'WS-2, WS-3, &amp; WS-4'!$B$28*'Water Supply Calcs'!$N$7*H51</f>
        <v>#VALUE!</v>
      </c>
      <c r="D51" s="70">
        <v>0</v>
      </c>
      <c r="E51" s="70" t="e">
        <f t="shared" si="0"/>
        <v>#VALUE!</v>
      </c>
      <c r="F51" s="71" t="e">
        <f t="shared" si="2"/>
        <v>#VALUE!</v>
      </c>
      <c r="G51" s="70" t="e">
        <f t="shared" si="1"/>
        <v>#VALUE!</v>
      </c>
      <c r="H51" s="70" t="e">
        <f>_xlfn.IFS('WS-2, WS-3, &amp; WS-4'!$B$6='Watershed Precip Data'!$C$3,'Watershed Precip Data'!C53,'Watershed Precip Data'!$C$14='Watershed Precip Data'!$D$3,'Watershed Precip Data'!D53,'WS-2, WS-3, &amp; WS-4'!$B$6='Watershed Precip Data'!$E$3,'Watershed Precip Data'!E53,'WS-2, WS-3, &amp; WS-4'!$B$6='Watershed Precip Data'!$F$3,'Watershed Precip Data'!F53,'WS-2, WS-3, &amp; WS-4'!$B$6='Watershed Precip Data'!$G$3,'Watershed Precip Data'!G53,'Watershed Precip Data'!$C$14='Watershed Precip Data'!$H$3,'Watershed Precip Data'!H53,'WS-2, WS-3, &amp; WS-4'!$B$6='Watershed Precip Data'!$I$3,'Watershed Precip Data'!I53,'WS-2, WS-3, &amp; WS-4'!$B$6='Watershed Precip Data'!$J$3,'Watershed Precip Data'!J53,'WS-2, WS-3, &amp; WS-4'!$B$6='Watershed Precip Data'!$K$3,'Watershed Precip Data'!K53)</f>
        <v>#N/A</v>
      </c>
      <c r="I51" s="239" t="e">
        <f>MIN(($L$3*('FM-1 &amp; FM-3'!$B$13)),(G51+C51))</f>
        <v>#N/A</v>
      </c>
    </row>
    <row r="52" spans="1:9">
      <c r="A52" s="19">
        <v>2</v>
      </c>
      <c r="B52" s="18">
        <v>19</v>
      </c>
      <c r="C52" s="70" t="e">
        <f>'WS-2, WS-3, &amp; WS-4'!$B$28*'Water Supply Calcs'!$N$7*H52</f>
        <v>#VALUE!</v>
      </c>
      <c r="D52" s="70">
        <v>0</v>
      </c>
      <c r="E52" s="70" t="e">
        <f t="shared" si="0"/>
        <v>#VALUE!</v>
      </c>
      <c r="F52" s="71" t="e">
        <f t="shared" si="2"/>
        <v>#VALUE!</v>
      </c>
      <c r="G52" s="70" t="e">
        <f t="shared" si="1"/>
        <v>#VALUE!</v>
      </c>
      <c r="H52" s="70" t="e">
        <f>_xlfn.IFS('WS-2, WS-3, &amp; WS-4'!$B$6='Watershed Precip Data'!$C$3,'Watershed Precip Data'!C54,'Watershed Precip Data'!$C$14='Watershed Precip Data'!$D$3,'Watershed Precip Data'!D54,'WS-2, WS-3, &amp; WS-4'!$B$6='Watershed Precip Data'!$E$3,'Watershed Precip Data'!E54,'WS-2, WS-3, &amp; WS-4'!$B$6='Watershed Precip Data'!$F$3,'Watershed Precip Data'!F54,'WS-2, WS-3, &amp; WS-4'!$B$6='Watershed Precip Data'!$G$3,'Watershed Precip Data'!G54,'Watershed Precip Data'!$C$14='Watershed Precip Data'!$H$3,'Watershed Precip Data'!H54,'WS-2, WS-3, &amp; WS-4'!$B$6='Watershed Precip Data'!$I$3,'Watershed Precip Data'!I54,'WS-2, WS-3, &amp; WS-4'!$B$6='Watershed Precip Data'!$J$3,'Watershed Precip Data'!J54,'WS-2, WS-3, &amp; WS-4'!$B$6='Watershed Precip Data'!$K$3,'Watershed Precip Data'!K54)</f>
        <v>#N/A</v>
      </c>
      <c r="I52" s="239" t="e">
        <f>MIN(($L$3*('FM-1 &amp; FM-3'!$B$13)),(G52+C52))</f>
        <v>#N/A</v>
      </c>
    </row>
    <row r="53" spans="1:9">
      <c r="A53" s="19">
        <v>2</v>
      </c>
      <c r="B53" s="18">
        <v>20</v>
      </c>
      <c r="C53" s="70" t="e">
        <f>'WS-2, WS-3, &amp; WS-4'!$B$28*'Water Supply Calcs'!$N$7*H53</f>
        <v>#VALUE!</v>
      </c>
      <c r="D53" s="70">
        <v>0</v>
      </c>
      <c r="E53" s="70" t="e">
        <f t="shared" si="0"/>
        <v>#VALUE!</v>
      </c>
      <c r="F53" s="71" t="e">
        <f t="shared" si="2"/>
        <v>#VALUE!</v>
      </c>
      <c r="G53" s="70" t="e">
        <f t="shared" si="1"/>
        <v>#VALUE!</v>
      </c>
      <c r="H53" s="70" t="e">
        <f>_xlfn.IFS('WS-2, WS-3, &amp; WS-4'!$B$6='Watershed Precip Data'!$C$3,'Watershed Precip Data'!C55,'Watershed Precip Data'!$C$14='Watershed Precip Data'!$D$3,'Watershed Precip Data'!D55,'WS-2, WS-3, &amp; WS-4'!$B$6='Watershed Precip Data'!$E$3,'Watershed Precip Data'!E55,'WS-2, WS-3, &amp; WS-4'!$B$6='Watershed Precip Data'!$F$3,'Watershed Precip Data'!F55,'WS-2, WS-3, &amp; WS-4'!$B$6='Watershed Precip Data'!$G$3,'Watershed Precip Data'!G55,'Watershed Precip Data'!$C$14='Watershed Precip Data'!$H$3,'Watershed Precip Data'!H55,'WS-2, WS-3, &amp; WS-4'!$B$6='Watershed Precip Data'!$I$3,'Watershed Precip Data'!I55,'WS-2, WS-3, &amp; WS-4'!$B$6='Watershed Precip Data'!$J$3,'Watershed Precip Data'!J55,'WS-2, WS-3, &amp; WS-4'!$B$6='Watershed Precip Data'!$K$3,'Watershed Precip Data'!K55)</f>
        <v>#N/A</v>
      </c>
      <c r="I53" s="239" t="e">
        <f>MIN(($L$3*('FM-1 &amp; FM-3'!$B$13)),(G53+C53))</f>
        <v>#N/A</v>
      </c>
    </row>
    <row r="54" spans="1:9">
      <c r="A54" s="19">
        <v>2</v>
      </c>
      <c r="B54" s="18">
        <v>21</v>
      </c>
      <c r="C54" s="70" t="e">
        <f>'WS-2, WS-3, &amp; WS-4'!$B$28*'Water Supply Calcs'!$N$7*H54</f>
        <v>#VALUE!</v>
      </c>
      <c r="D54" s="70">
        <v>0</v>
      </c>
      <c r="E54" s="70" t="e">
        <f t="shared" si="0"/>
        <v>#VALUE!</v>
      </c>
      <c r="F54" s="71" t="e">
        <f t="shared" si="2"/>
        <v>#VALUE!</v>
      </c>
      <c r="G54" s="70" t="e">
        <f t="shared" si="1"/>
        <v>#VALUE!</v>
      </c>
      <c r="H54" s="70" t="e">
        <f>_xlfn.IFS('WS-2, WS-3, &amp; WS-4'!$B$6='Watershed Precip Data'!$C$3,'Watershed Precip Data'!C56,'Watershed Precip Data'!$C$14='Watershed Precip Data'!$D$3,'Watershed Precip Data'!D56,'WS-2, WS-3, &amp; WS-4'!$B$6='Watershed Precip Data'!$E$3,'Watershed Precip Data'!E56,'WS-2, WS-3, &amp; WS-4'!$B$6='Watershed Precip Data'!$F$3,'Watershed Precip Data'!F56,'WS-2, WS-3, &amp; WS-4'!$B$6='Watershed Precip Data'!$G$3,'Watershed Precip Data'!G56,'Watershed Precip Data'!$C$14='Watershed Precip Data'!$H$3,'Watershed Precip Data'!H56,'WS-2, WS-3, &amp; WS-4'!$B$6='Watershed Precip Data'!$I$3,'Watershed Precip Data'!I56,'WS-2, WS-3, &amp; WS-4'!$B$6='Watershed Precip Data'!$J$3,'Watershed Precip Data'!J56,'WS-2, WS-3, &amp; WS-4'!$B$6='Watershed Precip Data'!$K$3,'Watershed Precip Data'!K56)</f>
        <v>#N/A</v>
      </c>
      <c r="I54" s="239" t="e">
        <f>MIN(($L$3*('FM-1 &amp; FM-3'!$B$13)),(G54+C54))</f>
        <v>#N/A</v>
      </c>
    </row>
    <row r="55" spans="1:9">
      <c r="A55" s="19">
        <v>2</v>
      </c>
      <c r="B55" s="18">
        <v>22</v>
      </c>
      <c r="C55" s="70" t="e">
        <f>'WS-2, WS-3, &amp; WS-4'!$B$28*'Water Supply Calcs'!$N$7*H55</f>
        <v>#VALUE!</v>
      </c>
      <c r="D55" s="70">
        <v>0</v>
      </c>
      <c r="E55" s="70" t="e">
        <f t="shared" si="0"/>
        <v>#VALUE!</v>
      </c>
      <c r="F55" s="71" t="e">
        <f t="shared" si="2"/>
        <v>#VALUE!</v>
      </c>
      <c r="G55" s="70" t="e">
        <f t="shared" si="1"/>
        <v>#VALUE!</v>
      </c>
      <c r="H55" s="70" t="e">
        <f>_xlfn.IFS('WS-2, WS-3, &amp; WS-4'!$B$6='Watershed Precip Data'!$C$3,'Watershed Precip Data'!C57,'Watershed Precip Data'!$C$14='Watershed Precip Data'!$D$3,'Watershed Precip Data'!D57,'WS-2, WS-3, &amp; WS-4'!$B$6='Watershed Precip Data'!$E$3,'Watershed Precip Data'!E57,'WS-2, WS-3, &amp; WS-4'!$B$6='Watershed Precip Data'!$F$3,'Watershed Precip Data'!F57,'WS-2, WS-3, &amp; WS-4'!$B$6='Watershed Precip Data'!$G$3,'Watershed Precip Data'!G57,'Watershed Precip Data'!$C$14='Watershed Precip Data'!$H$3,'Watershed Precip Data'!H57,'WS-2, WS-3, &amp; WS-4'!$B$6='Watershed Precip Data'!$I$3,'Watershed Precip Data'!I57,'WS-2, WS-3, &amp; WS-4'!$B$6='Watershed Precip Data'!$J$3,'Watershed Precip Data'!J57,'WS-2, WS-3, &amp; WS-4'!$B$6='Watershed Precip Data'!$K$3,'Watershed Precip Data'!K57)</f>
        <v>#N/A</v>
      </c>
      <c r="I55" s="239" t="e">
        <f>MIN(($L$3*('FM-1 &amp; FM-3'!$B$13)),(G55+C55))</f>
        <v>#N/A</v>
      </c>
    </row>
    <row r="56" spans="1:9">
      <c r="A56" s="19">
        <v>2</v>
      </c>
      <c r="B56" s="18">
        <v>23</v>
      </c>
      <c r="C56" s="70" t="e">
        <f>'WS-2, WS-3, &amp; WS-4'!$B$28*'Water Supply Calcs'!$N$7*H56</f>
        <v>#VALUE!</v>
      </c>
      <c r="D56" s="70">
        <v>0</v>
      </c>
      <c r="E56" s="70" t="e">
        <f t="shared" si="0"/>
        <v>#VALUE!</v>
      </c>
      <c r="F56" s="71" t="e">
        <f t="shared" si="2"/>
        <v>#VALUE!</v>
      </c>
      <c r="G56" s="70" t="e">
        <f t="shared" si="1"/>
        <v>#VALUE!</v>
      </c>
      <c r="H56" s="70" t="e">
        <f>_xlfn.IFS('WS-2, WS-3, &amp; WS-4'!$B$6='Watershed Precip Data'!$C$3,'Watershed Precip Data'!C58,'Watershed Precip Data'!$C$14='Watershed Precip Data'!$D$3,'Watershed Precip Data'!D58,'WS-2, WS-3, &amp; WS-4'!$B$6='Watershed Precip Data'!$E$3,'Watershed Precip Data'!E58,'WS-2, WS-3, &amp; WS-4'!$B$6='Watershed Precip Data'!$F$3,'Watershed Precip Data'!F58,'WS-2, WS-3, &amp; WS-4'!$B$6='Watershed Precip Data'!$G$3,'Watershed Precip Data'!G58,'Watershed Precip Data'!$C$14='Watershed Precip Data'!$H$3,'Watershed Precip Data'!H58,'WS-2, WS-3, &amp; WS-4'!$B$6='Watershed Precip Data'!$I$3,'Watershed Precip Data'!I58,'WS-2, WS-3, &amp; WS-4'!$B$6='Watershed Precip Data'!$J$3,'Watershed Precip Data'!J58,'WS-2, WS-3, &amp; WS-4'!$B$6='Watershed Precip Data'!$K$3,'Watershed Precip Data'!K58)</f>
        <v>#N/A</v>
      </c>
      <c r="I56" s="239" t="e">
        <f>MIN(($L$3*('FM-1 &amp; FM-3'!$B$13)),(G56+C56))</f>
        <v>#N/A</v>
      </c>
    </row>
    <row r="57" spans="1:9">
      <c r="A57" s="19">
        <v>2</v>
      </c>
      <c r="B57" s="18">
        <v>24</v>
      </c>
      <c r="C57" s="70" t="e">
        <f>'WS-2, WS-3, &amp; WS-4'!$B$28*'Water Supply Calcs'!$N$7*H57</f>
        <v>#VALUE!</v>
      </c>
      <c r="D57" s="70">
        <v>0</v>
      </c>
      <c r="E57" s="70" t="e">
        <f t="shared" si="0"/>
        <v>#VALUE!</v>
      </c>
      <c r="F57" s="71" t="e">
        <f t="shared" si="2"/>
        <v>#VALUE!</v>
      </c>
      <c r="G57" s="70" t="e">
        <f t="shared" si="1"/>
        <v>#VALUE!</v>
      </c>
      <c r="H57" s="70" t="e">
        <f>_xlfn.IFS('WS-2, WS-3, &amp; WS-4'!$B$6='Watershed Precip Data'!$C$3,'Watershed Precip Data'!C59,'Watershed Precip Data'!$C$14='Watershed Precip Data'!$D$3,'Watershed Precip Data'!D59,'WS-2, WS-3, &amp; WS-4'!$B$6='Watershed Precip Data'!$E$3,'Watershed Precip Data'!E59,'WS-2, WS-3, &amp; WS-4'!$B$6='Watershed Precip Data'!$F$3,'Watershed Precip Data'!F59,'WS-2, WS-3, &amp; WS-4'!$B$6='Watershed Precip Data'!$G$3,'Watershed Precip Data'!G59,'Watershed Precip Data'!$C$14='Watershed Precip Data'!$H$3,'Watershed Precip Data'!H59,'WS-2, WS-3, &amp; WS-4'!$B$6='Watershed Precip Data'!$I$3,'Watershed Precip Data'!I59,'WS-2, WS-3, &amp; WS-4'!$B$6='Watershed Precip Data'!$J$3,'Watershed Precip Data'!J59,'WS-2, WS-3, &amp; WS-4'!$B$6='Watershed Precip Data'!$K$3,'Watershed Precip Data'!K59)</f>
        <v>#N/A</v>
      </c>
      <c r="I57" s="239" t="e">
        <f>MIN(($L$3*('FM-1 &amp; FM-3'!$B$13)),(G57+C57))</f>
        <v>#N/A</v>
      </c>
    </row>
    <row r="58" spans="1:9">
      <c r="A58" s="19">
        <v>2</v>
      </c>
      <c r="B58" s="18">
        <v>25</v>
      </c>
      <c r="C58" s="70" t="e">
        <f>'WS-2, WS-3, &amp; WS-4'!$B$28*'Water Supply Calcs'!$N$7*H58</f>
        <v>#VALUE!</v>
      </c>
      <c r="D58" s="70">
        <v>0</v>
      </c>
      <c r="E58" s="70" t="e">
        <f t="shared" si="0"/>
        <v>#VALUE!</v>
      </c>
      <c r="F58" s="71" t="e">
        <f t="shared" si="2"/>
        <v>#VALUE!</v>
      </c>
      <c r="G58" s="70" t="e">
        <f t="shared" si="1"/>
        <v>#VALUE!</v>
      </c>
      <c r="H58" s="70" t="e">
        <f>_xlfn.IFS('WS-2, WS-3, &amp; WS-4'!$B$6='Watershed Precip Data'!$C$3,'Watershed Precip Data'!C60,'Watershed Precip Data'!$C$14='Watershed Precip Data'!$D$3,'Watershed Precip Data'!D60,'WS-2, WS-3, &amp; WS-4'!$B$6='Watershed Precip Data'!$E$3,'Watershed Precip Data'!E60,'WS-2, WS-3, &amp; WS-4'!$B$6='Watershed Precip Data'!$F$3,'Watershed Precip Data'!F60,'WS-2, WS-3, &amp; WS-4'!$B$6='Watershed Precip Data'!$G$3,'Watershed Precip Data'!G60,'Watershed Precip Data'!$C$14='Watershed Precip Data'!$H$3,'Watershed Precip Data'!H60,'WS-2, WS-3, &amp; WS-4'!$B$6='Watershed Precip Data'!$I$3,'Watershed Precip Data'!I60,'WS-2, WS-3, &amp; WS-4'!$B$6='Watershed Precip Data'!$J$3,'Watershed Precip Data'!J60,'WS-2, WS-3, &amp; WS-4'!$B$6='Watershed Precip Data'!$K$3,'Watershed Precip Data'!K60)</f>
        <v>#N/A</v>
      </c>
      <c r="I58" s="239" t="e">
        <f>MIN(($L$3*('FM-1 &amp; FM-3'!$B$13)),(G58+C58))</f>
        <v>#N/A</v>
      </c>
    </row>
    <row r="59" spans="1:9">
      <c r="A59" s="19">
        <v>2</v>
      </c>
      <c r="B59" s="18">
        <v>26</v>
      </c>
      <c r="C59" s="70" t="e">
        <f>'WS-2, WS-3, &amp; WS-4'!$B$28*'Water Supply Calcs'!$N$7*H59</f>
        <v>#VALUE!</v>
      </c>
      <c r="D59" s="70">
        <v>0</v>
      </c>
      <c r="E59" s="70" t="e">
        <f t="shared" si="0"/>
        <v>#VALUE!</v>
      </c>
      <c r="F59" s="71" t="e">
        <f t="shared" si="2"/>
        <v>#VALUE!</v>
      </c>
      <c r="G59" s="70" t="e">
        <f t="shared" si="1"/>
        <v>#VALUE!</v>
      </c>
      <c r="H59" s="70" t="e">
        <f>_xlfn.IFS('WS-2, WS-3, &amp; WS-4'!$B$6='Watershed Precip Data'!$C$3,'Watershed Precip Data'!C61,'Watershed Precip Data'!$C$14='Watershed Precip Data'!$D$3,'Watershed Precip Data'!D61,'WS-2, WS-3, &amp; WS-4'!$B$6='Watershed Precip Data'!$E$3,'Watershed Precip Data'!E61,'WS-2, WS-3, &amp; WS-4'!$B$6='Watershed Precip Data'!$F$3,'Watershed Precip Data'!F61,'WS-2, WS-3, &amp; WS-4'!$B$6='Watershed Precip Data'!$G$3,'Watershed Precip Data'!G61,'Watershed Precip Data'!$C$14='Watershed Precip Data'!$H$3,'Watershed Precip Data'!H61,'WS-2, WS-3, &amp; WS-4'!$B$6='Watershed Precip Data'!$I$3,'Watershed Precip Data'!I61,'WS-2, WS-3, &amp; WS-4'!$B$6='Watershed Precip Data'!$J$3,'Watershed Precip Data'!J61,'WS-2, WS-3, &amp; WS-4'!$B$6='Watershed Precip Data'!$K$3,'Watershed Precip Data'!K61)</f>
        <v>#N/A</v>
      </c>
      <c r="I59" s="239" t="e">
        <f>MIN(($L$3*('FM-1 &amp; FM-3'!$B$13)),(G59+C59))</f>
        <v>#N/A</v>
      </c>
    </row>
    <row r="60" spans="1:9">
      <c r="A60" s="19">
        <v>2</v>
      </c>
      <c r="B60" s="18">
        <v>27</v>
      </c>
      <c r="C60" s="70" t="e">
        <f>'WS-2, WS-3, &amp; WS-4'!$B$28*'Water Supply Calcs'!$N$7*H60</f>
        <v>#VALUE!</v>
      </c>
      <c r="D60" s="70">
        <v>0</v>
      </c>
      <c r="E60" s="70" t="e">
        <f t="shared" si="0"/>
        <v>#VALUE!</v>
      </c>
      <c r="F60" s="71" t="e">
        <f t="shared" si="2"/>
        <v>#VALUE!</v>
      </c>
      <c r="G60" s="70" t="e">
        <f t="shared" si="1"/>
        <v>#VALUE!</v>
      </c>
      <c r="H60" s="70" t="e">
        <f>_xlfn.IFS('WS-2, WS-3, &amp; WS-4'!$B$6='Watershed Precip Data'!$C$3,'Watershed Precip Data'!C62,'Watershed Precip Data'!$C$14='Watershed Precip Data'!$D$3,'Watershed Precip Data'!D62,'WS-2, WS-3, &amp; WS-4'!$B$6='Watershed Precip Data'!$E$3,'Watershed Precip Data'!E62,'WS-2, WS-3, &amp; WS-4'!$B$6='Watershed Precip Data'!$F$3,'Watershed Precip Data'!F62,'WS-2, WS-3, &amp; WS-4'!$B$6='Watershed Precip Data'!$G$3,'Watershed Precip Data'!G62,'Watershed Precip Data'!$C$14='Watershed Precip Data'!$H$3,'Watershed Precip Data'!H62,'WS-2, WS-3, &amp; WS-4'!$B$6='Watershed Precip Data'!$I$3,'Watershed Precip Data'!I62,'WS-2, WS-3, &amp; WS-4'!$B$6='Watershed Precip Data'!$J$3,'Watershed Precip Data'!J62,'WS-2, WS-3, &amp; WS-4'!$B$6='Watershed Precip Data'!$K$3,'Watershed Precip Data'!K62)</f>
        <v>#N/A</v>
      </c>
      <c r="I60" s="239" t="e">
        <f>MIN(($L$3*('FM-1 &amp; FM-3'!$B$13)),(G60+C60))</f>
        <v>#N/A</v>
      </c>
    </row>
    <row r="61" spans="1:9">
      <c r="A61" s="19">
        <v>2</v>
      </c>
      <c r="B61" s="18">
        <v>28</v>
      </c>
      <c r="C61" s="70" t="e">
        <f>'WS-2, WS-3, &amp; WS-4'!$B$28*'Water Supply Calcs'!$N$7*H61</f>
        <v>#VALUE!</v>
      </c>
      <c r="D61" s="70">
        <v>0</v>
      </c>
      <c r="E61" s="70" t="e">
        <f t="shared" si="0"/>
        <v>#VALUE!</v>
      </c>
      <c r="F61" s="71" t="e">
        <f t="shared" si="2"/>
        <v>#VALUE!</v>
      </c>
      <c r="G61" s="70" t="e">
        <f t="shared" si="1"/>
        <v>#VALUE!</v>
      </c>
      <c r="H61" s="70" t="e">
        <f>_xlfn.IFS('WS-2, WS-3, &amp; WS-4'!$B$6='Watershed Precip Data'!$C$3,'Watershed Precip Data'!C63,'Watershed Precip Data'!$C$14='Watershed Precip Data'!$D$3,'Watershed Precip Data'!D63,'WS-2, WS-3, &amp; WS-4'!$B$6='Watershed Precip Data'!$E$3,'Watershed Precip Data'!E63,'WS-2, WS-3, &amp; WS-4'!$B$6='Watershed Precip Data'!$F$3,'Watershed Precip Data'!F63,'WS-2, WS-3, &amp; WS-4'!$B$6='Watershed Precip Data'!$G$3,'Watershed Precip Data'!G63,'Watershed Precip Data'!$C$14='Watershed Precip Data'!$H$3,'Watershed Precip Data'!H63,'WS-2, WS-3, &amp; WS-4'!$B$6='Watershed Precip Data'!$I$3,'Watershed Precip Data'!I63,'WS-2, WS-3, &amp; WS-4'!$B$6='Watershed Precip Data'!$J$3,'Watershed Precip Data'!J63,'WS-2, WS-3, &amp; WS-4'!$B$6='Watershed Precip Data'!$K$3,'Watershed Precip Data'!K63)</f>
        <v>#N/A</v>
      </c>
      <c r="I61" s="239" t="e">
        <f>MIN(($L$3*('FM-1 &amp; FM-3'!$B$13)),(G61+C61))</f>
        <v>#N/A</v>
      </c>
    </row>
    <row r="62" spans="1:9">
      <c r="A62" s="19">
        <v>2</v>
      </c>
      <c r="B62" s="18">
        <v>29</v>
      </c>
      <c r="C62" s="70" t="e">
        <f>'WS-2, WS-3, &amp; WS-4'!$B$28*'Water Supply Calcs'!$N$7*H62</f>
        <v>#VALUE!</v>
      </c>
      <c r="D62" s="70">
        <v>0</v>
      </c>
      <c r="E62" s="70" t="e">
        <f t="shared" si="0"/>
        <v>#VALUE!</v>
      </c>
      <c r="F62" s="71" t="e">
        <f t="shared" si="2"/>
        <v>#VALUE!</v>
      </c>
      <c r="G62" s="70" t="e">
        <f t="shared" si="1"/>
        <v>#VALUE!</v>
      </c>
      <c r="H62" s="70" t="e">
        <f>_xlfn.IFS('WS-2, WS-3, &amp; WS-4'!$B$6='Watershed Precip Data'!$C$3,'Watershed Precip Data'!C64,'Watershed Precip Data'!$C$14='Watershed Precip Data'!$D$3,'Watershed Precip Data'!D64,'WS-2, WS-3, &amp; WS-4'!$B$6='Watershed Precip Data'!$E$3,'Watershed Precip Data'!E64,'WS-2, WS-3, &amp; WS-4'!$B$6='Watershed Precip Data'!$F$3,'Watershed Precip Data'!F64,'WS-2, WS-3, &amp; WS-4'!$B$6='Watershed Precip Data'!$G$3,'Watershed Precip Data'!G64,'Watershed Precip Data'!$C$14='Watershed Precip Data'!$H$3,'Watershed Precip Data'!H64,'WS-2, WS-3, &amp; WS-4'!$B$6='Watershed Precip Data'!$I$3,'Watershed Precip Data'!I64,'WS-2, WS-3, &amp; WS-4'!$B$6='Watershed Precip Data'!$J$3,'Watershed Precip Data'!J64,'WS-2, WS-3, &amp; WS-4'!$B$6='Watershed Precip Data'!$K$3,'Watershed Precip Data'!K64)</f>
        <v>#N/A</v>
      </c>
      <c r="I62" s="239" t="e">
        <f>MIN(($L$3*('FM-1 &amp; FM-3'!$B$13)),(G62+C62))</f>
        <v>#N/A</v>
      </c>
    </row>
    <row r="63" spans="1:9">
      <c r="A63" s="19">
        <v>3</v>
      </c>
      <c r="B63" s="18">
        <v>1</v>
      </c>
      <c r="C63" s="70" t="e">
        <f>'WS-2, WS-3, &amp; WS-4'!$B$28*'Water Supply Calcs'!$N$7*H63</f>
        <v>#VALUE!</v>
      </c>
      <c r="D63" s="70">
        <v>0</v>
      </c>
      <c r="E63" s="70" t="e">
        <f t="shared" si="0"/>
        <v>#VALUE!</v>
      </c>
      <c r="F63" s="71" t="e">
        <f t="shared" si="2"/>
        <v>#VALUE!</v>
      </c>
      <c r="G63" s="70" t="e">
        <f t="shared" si="1"/>
        <v>#VALUE!</v>
      </c>
      <c r="H63" s="70" t="e">
        <f>_xlfn.IFS('WS-2, WS-3, &amp; WS-4'!$B$6='Watershed Precip Data'!$C$3,'Watershed Precip Data'!C65,'Watershed Precip Data'!$C$14='Watershed Precip Data'!$D$3,'Watershed Precip Data'!D65,'WS-2, WS-3, &amp; WS-4'!$B$6='Watershed Precip Data'!$E$3,'Watershed Precip Data'!E65,'WS-2, WS-3, &amp; WS-4'!$B$6='Watershed Precip Data'!$F$3,'Watershed Precip Data'!F65,'WS-2, WS-3, &amp; WS-4'!$B$6='Watershed Precip Data'!$G$3,'Watershed Precip Data'!G65,'Watershed Precip Data'!$C$14='Watershed Precip Data'!$H$3,'Watershed Precip Data'!H65,'WS-2, WS-3, &amp; WS-4'!$B$6='Watershed Precip Data'!$I$3,'Watershed Precip Data'!I65,'WS-2, WS-3, &amp; WS-4'!$B$6='Watershed Precip Data'!$J$3,'Watershed Precip Data'!J65,'WS-2, WS-3, &amp; WS-4'!$B$6='Watershed Precip Data'!$K$3,'Watershed Precip Data'!K65)</f>
        <v>#N/A</v>
      </c>
      <c r="I63" s="239" t="e">
        <f>MIN(($L$3*('FM-1 &amp; FM-3'!$B$13)),(G63+C63))</f>
        <v>#N/A</v>
      </c>
    </row>
    <row r="64" spans="1:9">
      <c r="A64" s="19">
        <v>3</v>
      </c>
      <c r="B64" s="18">
        <v>2</v>
      </c>
      <c r="C64" s="70" t="e">
        <f>'WS-2, WS-3, &amp; WS-4'!$B$28*'Water Supply Calcs'!$N$7*H64</f>
        <v>#VALUE!</v>
      </c>
      <c r="D64" s="70">
        <v>0</v>
      </c>
      <c r="E64" s="70" t="e">
        <f t="shared" si="0"/>
        <v>#VALUE!</v>
      </c>
      <c r="F64" s="71" t="e">
        <f t="shared" si="2"/>
        <v>#VALUE!</v>
      </c>
      <c r="G64" s="70" t="e">
        <f t="shared" si="1"/>
        <v>#VALUE!</v>
      </c>
      <c r="H64" s="70" t="e">
        <f>_xlfn.IFS('WS-2, WS-3, &amp; WS-4'!$B$6='Watershed Precip Data'!$C$3,'Watershed Precip Data'!C66,'Watershed Precip Data'!$C$14='Watershed Precip Data'!$D$3,'Watershed Precip Data'!D66,'WS-2, WS-3, &amp; WS-4'!$B$6='Watershed Precip Data'!$E$3,'Watershed Precip Data'!E66,'WS-2, WS-3, &amp; WS-4'!$B$6='Watershed Precip Data'!$F$3,'Watershed Precip Data'!F66,'WS-2, WS-3, &amp; WS-4'!$B$6='Watershed Precip Data'!$G$3,'Watershed Precip Data'!G66,'Watershed Precip Data'!$C$14='Watershed Precip Data'!$H$3,'Watershed Precip Data'!H66,'WS-2, WS-3, &amp; WS-4'!$B$6='Watershed Precip Data'!$I$3,'Watershed Precip Data'!I66,'WS-2, WS-3, &amp; WS-4'!$B$6='Watershed Precip Data'!$J$3,'Watershed Precip Data'!J66,'WS-2, WS-3, &amp; WS-4'!$B$6='Watershed Precip Data'!$K$3,'Watershed Precip Data'!K66)</f>
        <v>#N/A</v>
      </c>
      <c r="I64" s="239" t="e">
        <f>MIN(($L$3*('FM-1 &amp; FM-3'!$B$13)),(G64+C64))</f>
        <v>#N/A</v>
      </c>
    </row>
    <row r="65" spans="1:9">
      <c r="A65" s="19">
        <v>3</v>
      </c>
      <c r="B65" s="18">
        <v>3</v>
      </c>
      <c r="C65" s="70" t="e">
        <f>'WS-2, WS-3, &amp; WS-4'!$B$28*'Water Supply Calcs'!$N$7*H65</f>
        <v>#VALUE!</v>
      </c>
      <c r="D65" s="70">
        <v>0</v>
      </c>
      <c r="E65" s="70" t="e">
        <f t="shared" si="0"/>
        <v>#VALUE!</v>
      </c>
      <c r="F65" s="71" t="e">
        <f t="shared" si="2"/>
        <v>#VALUE!</v>
      </c>
      <c r="G65" s="70" t="e">
        <f t="shared" si="1"/>
        <v>#VALUE!</v>
      </c>
      <c r="H65" s="70" t="e">
        <f>_xlfn.IFS('WS-2, WS-3, &amp; WS-4'!$B$6='Watershed Precip Data'!$C$3,'Watershed Precip Data'!C67,'Watershed Precip Data'!$C$14='Watershed Precip Data'!$D$3,'Watershed Precip Data'!D67,'WS-2, WS-3, &amp; WS-4'!$B$6='Watershed Precip Data'!$E$3,'Watershed Precip Data'!E67,'WS-2, WS-3, &amp; WS-4'!$B$6='Watershed Precip Data'!$F$3,'Watershed Precip Data'!F67,'WS-2, WS-3, &amp; WS-4'!$B$6='Watershed Precip Data'!$G$3,'Watershed Precip Data'!G67,'Watershed Precip Data'!$C$14='Watershed Precip Data'!$H$3,'Watershed Precip Data'!H67,'WS-2, WS-3, &amp; WS-4'!$B$6='Watershed Precip Data'!$I$3,'Watershed Precip Data'!I67,'WS-2, WS-3, &amp; WS-4'!$B$6='Watershed Precip Data'!$J$3,'Watershed Precip Data'!J67,'WS-2, WS-3, &amp; WS-4'!$B$6='Watershed Precip Data'!$K$3,'Watershed Precip Data'!K67)</f>
        <v>#N/A</v>
      </c>
      <c r="I65" s="239" t="e">
        <f>MIN(($L$3*('FM-1 &amp; FM-3'!$B$13)),(G65+C65))</f>
        <v>#N/A</v>
      </c>
    </row>
    <row r="66" spans="1:9">
      <c r="A66" s="19">
        <v>3</v>
      </c>
      <c r="B66" s="18">
        <v>4</v>
      </c>
      <c r="C66" s="70" t="e">
        <f>'WS-2, WS-3, &amp; WS-4'!$B$28*'Water Supply Calcs'!$N$7*H66</f>
        <v>#VALUE!</v>
      </c>
      <c r="D66" s="70">
        <v>0</v>
      </c>
      <c r="E66" s="70" t="e">
        <f t="shared" si="0"/>
        <v>#VALUE!</v>
      </c>
      <c r="F66" s="71" t="e">
        <f t="shared" si="2"/>
        <v>#VALUE!</v>
      </c>
      <c r="G66" s="70" t="e">
        <f t="shared" si="1"/>
        <v>#VALUE!</v>
      </c>
      <c r="H66" s="70" t="e">
        <f>_xlfn.IFS('WS-2, WS-3, &amp; WS-4'!$B$6='Watershed Precip Data'!$C$3,'Watershed Precip Data'!C68,'Watershed Precip Data'!$C$14='Watershed Precip Data'!$D$3,'Watershed Precip Data'!D68,'WS-2, WS-3, &amp; WS-4'!$B$6='Watershed Precip Data'!$E$3,'Watershed Precip Data'!E68,'WS-2, WS-3, &amp; WS-4'!$B$6='Watershed Precip Data'!$F$3,'Watershed Precip Data'!F68,'WS-2, WS-3, &amp; WS-4'!$B$6='Watershed Precip Data'!$G$3,'Watershed Precip Data'!G68,'Watershed Precip Data'!$C$14='Watershed Precip Data'!$H$3,'Watershed Precip Data'!H68,'WS-2, WS-3, &amp; WS-4'!$B$6='Watershed Precip Data'!$I$3,'Watershed Precip Data'!I68,'WS-2, WS-3, &amp; WS-4'!$B$6='Watershed Precip Data'!$J$3,'Watershed Precip Data'!J68,'WS-2, WS-3, &amp; WS-4'!$B$6='Watershed Precip Data'!$K$3,'Watershed Precip Data'!K68)</f>
        <v>#N/A</v>
      </c>
      <c r="I66" s="239" t="e">
        <f>MIN(($L$3*('FM-1 &amp; FM-3'!$B$13)),(G66+C66))</f>
        <v>#N/A</v>
      </c>
    </row>
    <row r="67" spans="1:9">
      <c r="A67" s="19">
        <v>3</v>
      </c>
      <c r="B67" s="18">
        <v>5</v>
      </c>
      <c r="C67" s="70" t="e">
        <f>'WS-2, WS-3, &amp; WS-4'!$B$28*'Water Supply Calcs'!$N$7*H67</f>
        <v>#VALUE!</v>
      </c>
      <c r="D67" s="70">
        <v>0</v>
      </c>
      <c r="E67" s="70" t="e">
        <f t="shared" ref="E67:E130" si="3">MAX(0,F67-$L$4)</f>
        <v>#VALUE!</v>
      </c>
      <c r="F67" s="71" t="e">
        <f t="shared" si="2"/>
        <v>#VALUE!</v>
      </c>
      <c r="G67" s="70" t="e">
        <f t="shared" si="1"/>
        <v>#VALUE!</v>
      </c>
      <c r="H67" s="70" t="e">
        <f>_xlfn.IFS('WS-2, WS-3, &amp; WS-4'!$B$6='Watershed Precip Data'!$C$3,'Watershed Precip Data'!C69,'Watershed Precip Data'!$C$14='Watershed Precip Data'!$D$3,'Watershed Precip Data'!D69,'WS-2, WS-3, &amp; WS-4'!$B$6='Watershed Precip Data'!$E$3,'Watershed Precip Data'!E69,'WS-2, WS-3, &amp; WS-4'!$B$6='Watershed Precip Data'!$F$3,'Watershed Precip Data'!F69,'WS-2, WS-3, &amp; WS-4'!$B$6='Watershed Precip Data'!$G$3,'Watershed Precip Data'!G69,'Watershed Precip Data'!$C$14='Watershed Precip Data'!$H$3,'Watershed Precip Data'!H69,'WS-2, WS-3, &amp; WS-4'!$B$6='Watershed Precip Data'!$I$3,'Watershed Precip Data'!I69,'WS-2, WS-3, &amp; WS-4'!$B$6='Watershed Precip Data'!$J$3,'Watershed Precip Data'!J69,'WS-2, WS-3, &amp; WS-4'!$B$6='Watershed Precip Data'!$K$3,'Watershed Precip Data'!K69)</f>
        <v>#N/A</v>
      </c>
      <c r="I67" s="239" t="e">
        <f>MIN(($L$3*('FM-1 &amp; FM-3'!$B$13)),(G67+C67))</f>
        <v>#N/A</v>
      </c>
    </row>
    <row r="68" spans="1:9">
      <c r="A68" s="19">
        <v>3</v>
      </c>
      <c r="B68" s="18">
        <v>6</v>
      </c>
      <c r="C68" s="70" t="e">
        <f>'WS-2, WS-3, &amp; WS-4'!$B$28*'Water Supply Calcs'!$N$7*H68</f>
        <v>#VALUE!</v>
      </c>
      <c r="D68" s="70">
        <v>0</v>
      </c>
      <c r="E68" s="70" t="e">
        <f t="shared" si="3"/>
        <v>#VALUE!</v>
      </c>
      <c r="F68" s="71" t="e">
        <f t="shared" ref="F68:F131" si="4">MAX((G67+C68-D68-I67),0)</f>
        <v>#VALUE!</v>
      </c>
      <c r="G68" s="70" t="e">
        <f t="shared" ref="G68:G131" si="5">MAX((F68-E68),0)</f>
        <v>#VALUE!</v>
      </c>
      <c r="H68" s="70" t="e">
        <f>_xlfn.IFS('WS-2, WS-3, &amp; WS-4'!$B$6='Watershed Precip Data'!$C$3,'Watershed Precip Data'!C70,'Watershed Precip Data'!$C$14='Watershed Precip Data'!$D$3,'Watershed Precip Data'!D70,'WS-2, WS-3, &amp; WS-4'!$B$6='Watershed Precip Data'!$E$3,'Watershed Precip Data'!E70,'WS-2, WS-3, &amp; WS-4'!$B$6='Watershed Precip Data'!$F$3,'Watershed Precip Data'!F70,'WS-2, WS-3, &amp; WS-4'!$B$6='Watershed Precip Data'!$G$3,'Watershed Precip Data'!G70,'Watershed Precip Data'!$C$14='Watershed Precip Data'!$H$3,'Watershed Precip Data'!H70,'WS-2, WS-3, &amp; WS-4'!$B$6='Watershed Precip Data'!$I$3,'Watershed Precip Data'!I70,'WS-2, WS-3, &amp; WS-4'!$B$6='Watershed Precip Data'!$J$3,'Watershed Precip Data'!J70,'WS-2, WS-3, &amp; WS-4'!$B$6='Watershed Precip Data'!$K$3,'Watershed Precip Data'!K70)</f>
        <v>#N/A</v>
      </c>
      <c r="I68" s="239" t="e">
        <f>MIN(($L$3*('FM-1 &amp; FM-3'!$B$13)),(G68+C68))</f>
        <v>#N/A</v>
      </c>
    </row>
    <row r="69" spans="1:9">
      <c r="A69" s="19">
        <v>3</v>
      </c>
      <c r="B69" s="18">
        <v>7</v>
      </c>
      <c r="C69" s="70" t="e">
        <f>'WS-2, WS-3, &amp; WS-4'!$B$28*'Water Supply Calcs'!$N$7*H69</f>
        <v>#VALUE!</v>
      </c>
      <c r="D69" s="70">
        <v>0</v>
      </c>
      <c r="E69" s="70" t="e">
        <f t="shared" si="3"/>
        <v>#VALUE!</v>
      </c>
      <c r="F69" s="71" t="e">
        <f t="shared" si="4"/>
        <v>#VALUE!</v>
      </c>
      <c r="G69" s="70" t="e">
        <f t="shared" si="5"/>
        <v>#VALUE!</v>
      </c>
      <c r="H69" s="70" t="e">
        <f>_xlfn.IFS('WS-2, WS-3, &amp; WS-4'!$B$6='Watershed Precip Data'!$C$3,'Watershed Precip Data'!C71,'Watershed Precip Data'!$C$14='Watershed Precip Data'!$D$3,'Watershed Precip Data'!D71,'WS-2, WS-3, &amp; WS-4'!$B$6='Watershed Precip Data'!$E$3,'Watershed Precip Data'!E71,'WS-2, WS-3, &amp; WS-4'!$B$6='Watershed Precip Data'!$F$3,'Watershed Precip Data'!F71,'WS-2, WS-3, &amp; WS-4'!$B$6='Watershed Precip Data'!$G$3,'Watershed Precip Data'!G71,'Watershed Precip Data'!$C$14='Watershed Precip Data'!$H$3,'Watershed Precip Data'!H71,'WS-2, WS-3, &amp; WS-4'!$B$6='Watershed Precip Data'!$I$3,'Watershed Precip Data'!I71,'WS-2, WS-3, &amp; WS-4'!$B$6='Watershed Precip Data'!$J$3,'Watershed Precip Data'!J71,'WS-2, WS-3, &amp; WS-4'!$B$6='Watershed Precip Data'!$K$3,'Watershed Precip Data'!K71)</f>
        <v>#N/A</v>
      </c>
      <c r="I69" s="239" t="e">
        <f>MIN(($L$3*('FM-1 &amp; FM-3'!$B$13)),(G69+C69))</f>
        <v>#N/A</v>
      </c>
    </row>
    <row r="70" spans="1:9">
      <c r="A70" s="19">
        <v>3</v>
      </c>
      <c r="B70" s="18">
        <v>8</v>
      </c>
      <c r="C70" s="70" t="e">
        <f>'WS-2, WS-3, &amp; WS-4'!$B$28*'Water Supply Calcs'!$N$7*H70</f>
        <v>#VALUE!</v>
      </c>
      <c r="D70" s="70">
        <v>0</v>
      </c>
      <c r="E70" s="70" t="e">
        <f t="shared" si="3"/>
        <v>#VALUE!</v>
      </c>
      <c r="F70" s="71" t="e">
        <f t="shared" si="4"/>
        <v>#VALUE!</v>
      </c>
      <c r="G70" s="70" t="e">
        <f t="shared" si="5"/>
        <v>#VALUE!</v>
      </c>
      <c r="H70" s="70" t="e">
        <f>_xlfn.IFS('WS-2, WS-3, &amp; WS-4'!$B$6='Watershed Precip Data'!$C$3,'Watershed Precip Data'!C72,'Watershed Precip Data'!$C$14='Watershed Precip Data'!$D$3,'Watershed Precip Data'!D72,'WS-2, WS-3, &amp; WS-4'!$B$6='Watershed Precip Data'!$E$3,'Watershed Precip Data'!E72,'WS-2, WS-3, &amp; WS-4'!$B$6='Watershed Precip Data'!$F$3,'Watershed Precip Data'!F72,'WS-2, WS-3, &amp; WS-4'!$B$6='Watershed Precip Data'!$G$3,'Watershed Precip Data'!G72,'Watershed Precip Data'!$C$14='Watershed Precip Data'!$H$3,'Watershed Precip Data'!H72,'WS-2, WS-3, &amp; WS-4'!$B$6='Watershed Precip Data'!$I$3,'Watershed Precip Data'!I72,'WS-2, WS-3, &amp; WS-4'!$B$6='Watershed Precip Data'!$J$3,'Watershed Precip Data'!J72,'WS-2, WS-3, &amp; WS-4'!$B$6='Watershed Precip Data'!$K$3,'Watershed Precip Data'!K72)</f>
        <v>#N/A</v>
      </c>
      <c r="I70" s="239" t="e">
        <f>MIN(($L$3*('FM-1 &amp; FM-3'!$B$13)),(G70+C70))</f>
        <v>#N/A</v>
      </c>
    </row>
    <row r="71" spans="1:9">
      <c r="A71" s="19">
        <v>3</v>
      </c>
      <c r="B71" s="18">
        <v>9</v>
      </c>
      <c r="C71" s="70" t="e">
        <f>'WS-2, WS-3, &amp; WS-4'!$B$28*'Water Supply Calcs'!$N$7*H71</f>
        <v>#VALUE!</v>
      </c>
      <c r="D71" s="70">
        <v>0</v>
      </c>
      <c r="E71" s="70" t="e">
        <f t="shared" si="3"/>
        <v>#VALUE!</v>
      </c>
      <c r="F71" s="71" t="e">
        <f t="shared" si="4"/>
        <v>#VALUE!</v>
      </c>
      <c r="G71" s="70" t="e">
        <f t="shared" si="5"/>
        <v>#VALUE!</v>
      </c>
      <c r="H71" s="70" t="e">
        <f>_xlfn.IFS('WS-2, WS-3, &amp; WS-4'!$B$6='Watershed Precip Data'!$C$3,'Watershed Precip Data'!C73,'Watershed Precip Data'!$C$14='Watershed Precip Data'!$D$3,'Watershed Precip Data'!D73,'WS-2, WS-3, &amp; WS-4'!$B$6='Watershed Precip Data'!$E$3,'Watershed Precip Data'!E73,'WS-2, WS-3, &amp; WS-4'!$B$6='Watershed Precip Data'!$F$3,'Watershed Precip Data'!F73,'WS-2, WS-3, &amp; WS-4'!$B$6='Watershed Precip Data'!$G$3,'Watershed Precip Data'!G73,'Watershed Precip Data'!$C$14='Watershed Precip Data'!$H$3,'Watershed Precip Data'!H73,'WS-2, WS-3, &amp; WS-4'!$B$6='Watershed Precip Data'!$I$3,'Watershed Precip Data'!I73,'WS-2, WS-3, &amp; WS-4'!$B$6='Watershed Precip Data'!$J$3,'Watershed Precip Data'!J73,'WS-2, WS-3, &amp; WS-4'!$B$6='Watershed Precip Data'!$K$3,'Watershed Precip Data'!K73)</f>
        <v>#N/A</v>
      </c>
      <c r="I71" s="239" t="e">
        <f>MIN(($L$3*('FM-1 &amp; FM-3'!$B$13)),(G71+C71))</f>
        <v>#N/A</v>
      </c>
    </row>
    <row r="72" spans="1:9">
      <c r="A72" s="19">
        <v>3</v>
      </c>
      <c r="B72" s="18">
        <v>10</v>
      </c>
      <c r="C72" s="70" t="e">
        <f>'WS-2, WS-3, &amp; WS-4'!$B$28*'Water Supply Calcs'!$N$7*H72</f>
        <v>#VALUE!</v>
      </c>
      <c r="D72" s="70">
        <v>0</v>
      </c>
      <c r="E72" s="70" t="e">
        <f t="shared" si="3"/>
        <v>#VALUE!</v>
      </c>
      <c r="F72" s="71" t="e">
        <f t="shared" si="4"/>
        <v>#VALUE!</v>
      </c>
      <c r="G72" s="70" t="e">
        <f t="shared" si="5"/>
        <v>#VALUE!</v>
      </c>
      <c r="H72" s="70" t="e">
        <f>_xlfn.IFS('WS-2, WS-3, &amp; WS-4'!$B$6='Watershed Precip Data'!$C$3,'Watershed Precip Data'!C74,'Watershed Precip Data'!$C$14='Watershed Precip Data'!$D$3,'Watershed Precip Data'!D74,'WS-2, WS-3, &amp; WS-4'!$B$6='Watershed Precip Data'!$E$3,'Watershed Precip Data'!E74,'WS-2, WS-3, &amp; WS-4'!$B$6='Watershed Precip Data'!$F$3,'Watershed Precip Data'!F74,'WS-2, WS-3, &amp; WS-4'!$B$6='Watershed Precip Data'!$G$3,'Watershed Precip Data'!G74,'Watershed Precip Data'!$C$14='Watershed Precip Data'!$H$3,'Watershed Precip Data'!H74,'WS-2, WS-3, &amp; WS-4'!$B$6='Watershed Precip Data'!$I$3,'Watershed Precip Data'!I74,'WS-2, WS-3, &amp; WS-4'!$B$6='Watershed Precip Data'!$J$3,'Watershed Precip Data'!J74,'WS-2, WS-3, &amp; WS-4'!$B$6='Watershed Precip Data'!$K$3,'Watershed Precip Data'!K74)</f>
        <v>#N/A</v>
      </c>
      <c r="I72" s="239" t="e">
        <f>MIN(($L$3*('FM-1 &amp; FM-3'!$B$13)),(G72+C72))</f>
        <v>#N/A</v>
      </c>
    </row>
    <row r="73" spans="1:9">
      <c r="A73" s="19">
        <v>3</v>
      </c>
      <c r="B73" s="18">
        <v>11</v>
      </c>
      <c r="C73" s="70" t="e">
        <f>'WS-2, WS-3, &amp; WS-4'!$B$28*'Water Supply Calcs'!$N$7*H73</f>
        <v>#VALUE!</v>
      </c>
      <c r="D73" s="70">
        <v>0</v>
      </c>
      <c r="E73" s="70" t="e">
        <f t="shared" si="3"/>
        <v>#VALUE!</v>
      </c>
      <c r="F73" s="71" t="e">
        <f t="shared" si="4"/>
        <v>#VALUE!</v>
      </c>
      <c r="G73" s="70" t="e">
        <f t="shared" si="5"/>
        <v>#VALUE!</v>
      </c>
      <c r="H73" s="70" t="e">
        <f>_xlfn.IFS('WS-2, WS-3, &amp; WS-4'!$B$6='Watershed Precip Data'!$C$3,'Watershed Precip Data'!C75,'Watershed Precip Data'!$C$14='Watershed Precip Data'!$D$3,'Watershed Precip Data'!D75,'WS-2, WS-3, &amp; WS-4'!$B$6='Watershed Precip Data'!$E$3,'Watershed Precip Data'!E75,'WS-2, WS-3, &amp; WS-4'!$B$6='Watershed Precip Data'!$F$3,'Watershed Precip Data'!F75,'WS-2, WS-3, &amp; WS-4'!$B$6='Watershed Precip Data'!$G$3,'Watershed Precip Data'!G75,'Watershed Precip Data'!$C$14='Watershed Precip Data'!$H$3,'Watershed Precip Data'!H75,'WS-2, WS-3, &amp; WS-4'!$B$6='Watershed Precip Data'!$I$3,'Watershed Precip Data'!I75,'WS-2, WS-3, &amp; WS-4'!$B$6='Watershed Precip Data'!$J$3,'Watershed Precip Data'!J75,'WS-2, WS-3, &amp; WS-4'!$B$6='Watershed Precip Data'!$K$3,'Watershed Precip Data'!K75)</f>
        <v>#N/A</v>
      </c>
      <c r="I73" s="239" t="e">
        <f>MIN(($L$3*('FM-1 &amp; FM-3'!$B$13)),(G73+C73))</f>
        <v>#N/A</v>
      </c>
    </row>
    <row r="74" spans="1:9">
      <c r="A74" s="19">
        <v>3</v>
      </c>
      <c r="B74" s="18">
        <v>12</v>
      </c>
      <c r="C74" s="70" t="e">
        <f>'WS-2, WS-3, &amp; WS-4'!$B$28*'Water Supply Calcs'!$N$7*H74</f>
        <v>#VALUE!</v>
      </c>
      <c r="D74" s="70">
        <v>0</v>
      </c>
      <c r="E74" s="70" t="e">
        <f t="shared" si="3"/>
        <v>#VALUE!</v>
      </c>
      <c r="F74" s="71" t="e">
        <f t="shared" si="4"/>
        <v>#VALUE!</v>
      </c>
      <c r="G74" s="70" t="e">
        <f t="shared" si="5"/>
        <v>#VALUE!</v>
      </c>
      <c r="H74" s="70" t="e">
        <f>_xlfn.IFS('WS-2, WS-3, &amp; WS-4'!$B$6='Watershed Precip Data'!$C$3,'Watershed Precip Data'!C76,'Watershed Precip Data'!$C$14='Watershed Precip Data'!$D$3,'Watershed Precip Data'!D76,'WS-2, WS-3, &amp; WS-4'!$B$6='Watershed Precip Data'!$E$3,'Watershed Precip Data'!E76,'WS-2, WS-3, &amp; WS-4'!$B$6='Watershed Precip Data'!$F$3,'Watershed Precip Data'!F76,'WS-2, WS-3, &amp; WS-4'!$B$6='Watershed Precip Data'!$G$3,'Watershed Precip Data'!G76,'Watershed Precip Data'!$C$14='Watershed Precip Data'!$H$3,'Watershed Precip Data'!H76,'WS-2, WS-3, &amp; WS-4'!$B$6='Watershed Precip Data'!$I$3,'Watershed Precip Data'!I76,'WS-2, WS-3, &amp; WS-4'!$B$6='Watershed Precip Data'!$J$3,'Watershed Precip Data'!J76,'WS-2, WS-3, &amp; WS-4'!$B$6='Watershed Precip Data'!$K$3,'Watershed Precip Data'!K76)</f>
        <v>#N/A</v>
      </c>
      <c r="I74" s="239" t="e">
        <f>MIN(($L$3*('FM-1 &amp; FM-3'!$B$13)),(G74+C74))</f>
        <v>#N/A</v>
      </c>
    </row>
    <row r="75" spans="1:9">
      <c r="A75" s="19">
        <v>3</v>
      </c>
      <c r="B75" s="18">
        <v>13</v>
      </c>
      <c r="C75" s="70" t="e">
        <f>'WS-2, WS-3, &amp; WS-4'!$B$28*'Water Supply Calcs'!$N$7*H75</f>
        <v>#VALUE!</v>
      </c>
      <c r="D75" s="70">
        <v>0</v>
      </c>
      <c r="E75" s="70" t="e">
        <f t="shared" si="3"/>
        <v>#VALUE!</v>
      </c>
      <c r="F75" s="71" t="e">
        <f t="shared" si="4"/>
        <v>#VALUE!</v>
      </c>
      <c r="G75" s="70" t="e">
        <f t="shared" si="5"/>
        <v>#VALUE!</v>
      </c>
      <c r="H75" s="70" t="e">
        <f>_xlfn.IFS('WS-2, WS-3, &amp; WS-4'!$B$6='Watershed Precip Data'!$C$3,'Watershed Precip Data'!C77,'Watershed Precip Data'!$C$14='Watershed Precip Data'!$D$3,'Watershed Precip Data'!D77,'WS-2, WS-3, &amp; WS-4'!$B$6='Watershed Precip Data'!$E$3,'Watershed Precip Data'!E77,'WS-2, WS-3, &amp; WS-4'!$B$6='Watershed Precip Data'!$F$3,'Watershed Precip Data'!F77,'WS-2, WS-3, &amp; WS-4'!$B$6='Watershed Precip Data'!$G$3,'Watershed Precip Data'!G77,'Watershed Precip Data'!$C$14='Watershed Precip Data'!$H$3,'Watershed Precip Data'!H77,'WS-2, WS-3, &amp; WS-4'!$B$6='Watershed Precip Data'!$I$3,'Watershed Precip Data'!I77,'WS-2, WS-3, &amp; WS-4'!$B$6='Watershed Precip Data'!$J$3,'Watershed Precip Data'!J77,'WS-2, WS-3, &amp; WS-4'!$B$6='Watershed Precip Data'!$K$3,'Watershed Precip Data'!K77)</f>
        <v>#N/A</v>
      </c>
      <c r="I75" s="239" t="e">
        <f>MIN(($L$3*('FM-1 &amp; FM-3'!$B$13)),(G75+C75))</f>
        <v>#N/A</v>
      </c>
    </row>
    <row r="76" spans="1:9">
      <c r="A76" s="19">
        <v>3</v>
      </c>
      <c r="B76" s="18">
        <v>14</v>
      </c>
      <c r="C76" s="70" t="e">
        <f>'WS-2, WS-3, &amp; WS-4'!$B$28*'Water Supply Calcs'!$N$7*H76</f>
        <v>#VALUE!</v>
      </c>
      <c r="D76" s="70">
        <v>0</v>
      </c>
      <c r="E76" s="70" t="e">
        <f t="shared" si="3"/>
        <v>#VALUE!</v>
      </c>
      <c r="F76" s="71" t="e">
        <f t="shared" si="4"/>
        <v>#VALUE!</v>
      </c>
      <c r="G76" s="70" t="e">
        <f t="shared" si="5"/>
        <v>#VALUE!</v>
      </c>
      <c r="H76" s="70" t="e">
        <f>_xlfn.IFS('WS-2, WS-3, &amp; WS-4'!$B$6='Watershed Precip Data'!$C$3,'Watershed Precip Data'!C78,'Watershed Precip Data'!$C$14='Watershed Precip Data'!$D$3,'Watershed Precip Data'!D78,'WS-2, WS-3, &amp; WS-4'!$B$6='Watershed Precip Data'!$E$3,'Watershed Precip Data'!E78,'WS-2, WS-3, &amp; WS-4'!$B$6='Watershed Precip Data'!$F$3,'Watershed Precip Data'!F78,'WS-2, WS-3, &amp; WS-4'!$B$6='Watershed Precip Data'!$G$3,'Watershed Precip Data'!G78,'Watershed Precip Data'!$C$14='Watershed Precip Data'!$H$3,'Watershed Precip Data'!H78,'WS-2, WS-3, &amp; WS-4'!$B$6='Watershed Precip Data'!$I$3,'Watershed Precip Data'!I78,'WS-2, WS-3, &amp; WS-4'!$B$6='Watershed Precip Data'!$J$3,'Watershed Precip Data'!J78,'WS-2, WS-3, &amp; WS-4'!$B$6='Watershed Precip Data'!$K$3,'Watershed Precip Data'!K78)</f>
        <v>#N/A</v>
      </c>
      <c r="I76" s="239" t="e">
        <f>MIN(($L$3*('FM-1 &amp; FM-3'!$B$13)),(G76+C76))</f>
        <v>#N/A</v>
      </c>
    </row>
    <row r="77" spans="1:9">
      <c r="A77" s="19">
        <v>3</v>
      </c>
      <c r="B77" s="18">
        <v>15</v>
      </c>
      <c r="C77" s="70" t="e">
        <f>'WS-2, WS-3, &amp; WS-4'!$B$28*'Water Supply Calcs'!$N$7*H77</f>
        <v>#VALUE!</v>
      </c>
      <c r="D77" s="70">
        <v>0</v>
      </c>
      <c r="E77" s="70" t="e">
        <f t="shared" si="3"/>
        <v>#VALUE!</v>
      </c>
      <c r="F77" s="71" t="e">
        <f t="shared" si="4"/>
        <v>#VALUE!</v>
      </c>
      <c r="G77" s="70" t="e">
        <f t="shared" si="5"/>
        <v>#VALUE!</v>
      </c>
      <c r="H77" s="70" t="e">
        <f>_xlfn.IFS('WS-2, WS-3, &amp; WS-4'!$B$6='Watershed Precip Data'!$C$3,'Watershed Precip Data'!C79,'Watershed Precip Data'!$C$14='Watershed Precip Data'!$D$3,'Watershed Precip Data'!D79,'WS-2, WS-3, &amp; WS-4'!$B$6='Watershed Precip Data'!$E$3,'Watershed Precip Data'!E79,'WS-2, WS-3, &amp; WS-4'!$B$6='Watershed Precip Data'!$F$3,'Watershed Precip Data'!F79,'WS-2, WS-3, &amp; WS-4'!$B$6='Watershed Precip Data'!$G$3,'Watershed Precip Data'!G79,'Watershed Precip Data'!$C$14='Watershed Precip Data'!$H$3,'Watershed Precip Data'!H79,'WS-2, WS-3, &amp; WS-4'!$B$6='Watershed Precip Data'!$I$3,'Watershed Precip Data'!I79,'WS-2, WS-3, &amp; WS-4'!$B$6='Watershed Precip Data'!$J$3,'Watershed Precip Data'!J79,'WS-2, WS-3, &amp; WS-4'!$B$6='Watershed Precip Data'!$K$3,'Watershed Precip Data'!K79)</f>
        <v>#N/A</v>
      </c>
      <c r="I77" s="239" t="e">
        <f>MIN(($L$3*('FM-1 &amp; FM-3'!$B$13)),(G77+C77))</f>
        <v>#N/A</v>
      </c>
    </row>
    <row r="78" spans="1:9">
      <c r="A78" s="19">
        <v>3</v>
      </c>
      <c r="B78" s="18">
        <v>16</v>
      </c>
      <c r="C78" s="70" t="e">
        <f>'WS-2, WS-3, &amp; WS-4'!$B$28*'Water Supply Calcs'!$N$7*H78</f>
        <v>#VALUE!</v>
      </c>
      <c r="D78" s="70">
        <v>0</v>
      </c>
      <c r="E78" s="70" t="e">
        <f t="shared" si="3"/>
        <v>#VALUE!</v>
      </c>
      <c r="F78" s="71" t="e">
        <f t="shared" si="4"/>
        <v>#VALUE!</v>
      </c>
      <c r="G78" s="70" t="e">
        <f t="shared" si="5"/>
        <v>#VALUE!</v>
      </c>
      <c r="H78" s="70" t="e">
        <f>_xlfn.IFS('WS-2, WS-3, &amp; WS-4'!$B$6='Watershed Precip Data'!$C$3,'Watershed Precip Data'!C80,'Watershed Precip Data'!$C$14='Watershed Precip Data'!$D$3,'Watershed Precip Data'!D80,'WS-2, WS-3, &amp; WS-4'!$B$6='Watershed Precip Data'!$E$3,'Watershed Precip Data'!E80,'WS-2, WS-3, &amp; WS-4'!$B$6='Watershed Precip Data'!$F$3,'Watershed Precip Data'!F80,'WS-2, WS-3, &amp; WS-4'!$B$6='Watershed Precip Data'!$G$3,'Watershed Precip Data'!G80,'Watershed Precip Data'!$C$14='Watershed Precip Data'!$H$3,'Watershed Precip Data'!H80,'WS-2, WS-3, &amp; WS-4'!$B$6='Watershed Precip Data'!$I$3,'Watershed Precip Data'!I80,'WS-2, WS-3, &amp; WS-4'!$B$6='Watershed Precip Data'!$J$3,'Watershed Precip Data'!J80,'WS-2, WS-3, &amp; WS-4'!$B$6='Watershed Precip Data'!$K$3,'Watershed Precip Data'!K80)</f>
        <v>#N/A</v>
      </c>
      <c r="I78" s="239" t="e">
        <f>MIN(($L$3*('FM-1 &amp; FM-3'!$B$13)),(G78+C78))</f>
        <v>#N/A</v>
      </c>
    </row>
    <row r="79" spans="1:9">
      <c r="A79" s="19">
        <v>3</v>
      </c>
      <c r="B79" s="18">
        <v>17</v>
      </c>
      <c r="C79" s="70" t="e">
        <f>'WS-2, WS-3, &amp; WS-4'!$B$28*'Water Supply Calcs'!$N$7*H79</f>
        <v>#VALUE!</v>
      </c>
      <c r="D79" s="70">
        <v>0</v>
      </c>
      <c r="E79" s="70" t="e">
        <f t="shared" si="3"/>
        <v>#VALUE!</v>
      </c>
      <c r="F79" s="71" t="e">
        <f t="shared" si="4"/>
        <v>#VALUE!</v>
      </c>
      <c r="G79" s="70" t="e">
        <f t="shared" si="5"/>
        <v>#VALUE!</v>
      </c>
      <c r="H79" s="70" t="e">
        <f>_xlfn.IFS('WS-2, WS-3, &amp; WS-4'!$B$6='Watershed Precip Data'!$C$3,'Watershed Precip Data'!C81,'Watershed Precip Data'!$C$14='Watershed Precip Data'!$D$3,'Watershed Precip Data'!D81,'WS-2, WS-3, &amp; WS-4'!$B$6='Watershed Precip Data'!$E$3,'Watershed Precip Data'!E81,'WS-2, WS-3, &amp; WS-4'!$B$6='Watershed Precip Data'!$F$3,'Watershed Precip Data'!F81,'WS-2, WS-3, &amp; WS-4'!$B$6='Watershed Precip Data'!$G$3,'Watershed Precip Data'!G81,'Watershed Precip Data'!$C$14='Watershed Precip Data'!$H$3,'Watershed Precip Data'!H81,'WS-2, WS-3, &amp; WS-4'!$B$6='Watershed Precip Data'!$I$3,'Watershed Precip Data'!I81,'WS-2, WS-3, &amp; WS-4'!$B$6='Watershed Precip Data'!$J$3,'Watershed Precip Data'!J81,'WS-2, WS-3, &amp; WS-4'!$B$6='Watershed Precip Data'!$K$3,'Watershed Precip Data'!K81)</f>
        <v>#N/A</v>
      </c>
      <c r="I79" s="239" t="e">
        <f>MIN(($L$3*('FM-1 &amp; FM-3'!$B$13)),(G79+C79))</f>
        <v>#N/A</v>
      </c>
    </row>
    <row r="80" spans="1:9">
      <c r="A80" s="19">
        <v>3</v>
      </c>
      <c r="B80" s="18">
        <v>18</v>
      </c>
      <c r="C80" s="70" t="e">
        <f>'WS-2, WS-3, &amp; WS-4'!$B$28*'Water Supply Calcs'!$N$7*H80</f>
        <v>#VALUE!</v>
      </c>
      <c r="D80" s="70">
        <v>0</v>
      </c>
      <c r="E80" s="70" t="e">
        <f t="shared" si="3"/>
        <v>#VALUE!</v>
      </c>
      <c r="F80" s="71" t="e">
        <f t="shared" si="4"/>
        <v>#VALUE!</v>
      </c>
      <c r="G80" s="70" t="e">
        <f t="shared" si="5"/>
        <v>#VALUE!</v>
      </c>
      <c r="H80" s="70" t="e">
        <f>_xlfn.IFS('WS-2, WS-3, &amp; WS-4'!$B$6='Watershed Precip Data'!$C$3,'Watershed Precip Data'!C82,'Watershed Precip Data'!$C$14='Watershed Precip Data'!$D$3,'Watershed Precip Data'!D82,'WS-2, WS-3, &amp; WS-4'!$B$6='Watershed Precip Data'!$E$3,'Watershed Precip Data'!E82,'WS-2, WS-3, &amp; WS-4'!$B$6='Watershed Precip Data'!$F$3,'Watershed Precip Data'!F82,'WS-2, WS-3, &amp; WS-4'!$B$6='Watershed Precip Data'!$G$3,'Watershed Precip Data'!G82,'Watershed Precip Data'!$C$14='Watershed Precip Data'!$H$3,'Watershed Precip Data'!H82,'WS-2, WS-3, &amp; WS-4'!$B$6='Watershed Precip Data'!$I$3,'Watershed Precip Data'!I82,'WS-2, WS-3, &amp; WS-4'!$B$6='Watershed Precip Data'!$J$3,'Watershed Precip Data'!J82,'WS-2, WS-3, &amp; WS-4'!$B$6='Watershed Precip Data'!$K$3,'Watershed Precip Data'!K82)</f>
        <v>#N/A</v>
      </c>
      <c r="I80" s="239" t="e">
        <f>MIN(($L$3*('FM-1 &amp; FM-3'!$B$13)),(G80+C80))</f>
        <v>#N/A</v>
      </c>
    </row>
    <row r="81" spans="1:9">
      <c r="A81" s="19">
        <v>3</v>
      </c>
      <c r="B81" s="18">
        <v>19</v>
      </c>
      <c r="C81" s="70" t="e">
        <f>'WS-2, WS-3, &amp; WS-4'!$B$28*'Water Supply Calcs'!$N$7*H81</f>
        <v>#VALUE!</v>
      </c>
      <c r="D81" s="70">
        <v>0</v>
      </c>
      <c r="E81" s="70" t="e">
        <f t="shared" si="3"/>
        <v>#VALUE!</v>
      </c>
      <c r="F81" s="71" t="e">
        <f t="shared" si="4"/>
        <v>#VALUE!</v>
      </c>
      <c r="G81" s="70" t="e">
        <f t="shared" si="5"/>
        <v>#VALUE!</v>
      </c>
      <c r="H81" s="70" t="e">
        <f>_xlfn.IFS('WS-2, WS-3, &amp; WS-4'!$B$6='Watershed Precip Data'!$C$3,'Watershed Precip Data'!C83,'Watershed Precip Data'!$C$14='Watershed Precip Data'!$D$3,'Watershed Precip Data'!D83,'WS-2, WS-3, &amp; WS-4'!$B$6='Watershed Precip Data'!$E$3,'Watershed Precip Data'!E83,'WS-2, WS-3, &amp; WS-4'!$B$6='Watershed Precip Data'!$F$3,'Watershed Precip Data'!F83,'WS-2, WS-3, &amp; WS-4'!$B$6='Watershed Precip Data'!$G$3,'Watershed Precip Data'!G83,'Watershed Precip Data'!$C$14='Watershed Precip Data'!$H$3,'Watershed Precip Data'!H83,'WS-2, WS-3, &amp; WS-4'!$B$6='Watershed Precip Data'!$I$3,'Watershed Precip Data'!I83,'WS-2, WS-3, &amp; WS-4'!$B$6='Watershed Precip Data'!$J$3,'Watershed Precip Data'!J83,'WS-2, WS-3, &amp; WS-4'!$B$6='Watershed Precip Data'!$K$3,'Watershed Precip Data'!K83)</f>
        <v>#N/A</v>
      </c>
      <c r="I81" s="239" t="e">
        <f>MIN(($L$3*('FM-1 &amp; FM-3'!$B$13)),(G81+C81))</f>
        <v>#N/A</v>
      </c>
    </row>
    <row r="82" spans="1:9">
      <c r="A82" s="19">
        <v>3</v>
      </c>
      <c r="B82" s="18">
        <v>20</v>
      </c>
      <c r="C82" s="70" t="e">
        <f>'WS-2, WS-3, &amp; WS-4'!$B$28*'Water Supply Calcs'!$N$7*H82</f>
        <v>#VALUE!</v>
      </c>
      <c r="D82" s="70">
        <v>0</v>
      </c>
      <c r="E82" s="70" t="e">
        <f t="shared" si="3"/>
        <v>#VALUE!</v>
      </c>
      <c r="F82" s="71" t="e">
        <f t="shared" si="4"/>
        <v>#VALUE!</v>
      </c>
      <c r="G82" s="70" t="e">
        <f t="shared" si="5"/>
        <v>#VALUE!</v>
      </c>
      <c r="H82" s="70" t="e">
        <f>_xlfn.IFS('WS-2, WS-3, &amp; WS-4'!$B$6='Watershed Precip Data'!$C$3,'Watershed Precip Data'!C84,'Watershed Precip Data'!$C$14='Watershed Precip Data'!$D$3,'Watershed Precip Data'!D84,'WS-2, WS-3, &amp; WS-4'!$B$6='Watershed Precip Data'!$E$3,'Watershed Precip Data'!E84,'WS-2, WS-3, &amp; WS-4'!$B$6='Watershed Precip Data'!$F$3,'Watershed Precip Data'!F84,'WS-2, WS-3, &amp; WS-4'!$B$6='Watershed Precip Data'!$G$3,'Watershed Precip Data'!G84,'Watershed Precip Data'!$C$14='Watershed Precip Data'!$H$3,'Watershed Precip Data'!H84,'WS-2, WS-3, &amp; WS-4'!$B$6='Watershed Precip Data'!$I$3,'Watershed Precip Data'!I84,'WS-2, WS-3, &amp; WS-4'!$B$6='Watershed Precip Data'!$J$3,'Watershed Precip Data'!J84,'WS-2, WS-3, &amp; WS-4'!$B$6='Watershed Precip Data'!$K$3,'Watershed Precip Data'!K84)</f>
        <v>#N/A</v>
      </c>
      <c r="I82" s="239" t="e">
        <f>MIN(($L$3*('FM-1 &amp; FM-3'!$B$13)),(G82+C82))</f>
        <v>#N/A</v>
      </c>
    </row>
    <row r="83" spans="1:9">
      <c r="A83" s="19">
        <v>3</v>
      </c>
      <c r="B83" s="18">
        <v>21</v>
      </c>
      <c r="C83" s="70" t="e">
        <f>'WS-2, WS-3, &amp; WS-4'!$B$28*'Water Supply Calcs'!$N$7*H83</f>
        <v>#VALUE!</v>
      </c>
      <c r="D83" s="70">
        <v>0</v>
      </c>
      <c r="E83" s="70" t="e">
        <f t="shared" si="3"/>
        <v>#VALUE!</v>
      </c>
      <c r="F83" s="71" t="e">
        <f t="shared" si="4"/>
        <v>#VALUE!</v>
      </c>
      <c r="G83" s="70" t="e">
        <f t="shared" si="5"/>
        <v>#VALUE!</v>
      </c>
      <c r="H83" s="70" t="e">
        <f>_xlfn.IFS('WS-2, WS-3, &amp; WS-4'!$B$6='Watershed Precip Data'!$C$3,'Watershed Precip Data'!C85,'Watershed Precip Data'!$C$14='Watershed Precip Data'!$D$3,'Watershed Precip Data'!D85,'WS-2, WS-3, &amp; WS-4'!$B$6='Watershed Precip Data'!$E$3,'Watershed Precip Data'!E85,'WS-2, WS-3, &amp; WS-4'!$B$6='Watershed Precip Data'!$F$3,'Watershed Precip Data'!F85,'WS-2, WS-3, &amp; WS-4'!$B$6='Watershed Precip Data'!$G$3,'Watershed Precip Data'!G85,'Watershed Precip Data'!$C$14='Watershed Precip Data'!$H$3,'Watershed Precip Data'!H85,'WS-2, WS-3, &amp; WS-4'!$B$6='Watershed Precip Data'!$I$3,'Watershed Precip Data'!I85,'WS-2, WS-3, &amp; WS-4'!$B$6='Watershed Precip Data'!$J$3,'Watershed Precip Data'!J85,'WS-2, WS-3, &amp; WS-4'!$B$6='Watershed Precip Data'!$K$3,'Watershed Precip Data'!K85)</f>
        <v>#N/A</v>
      </c>
      <c r="I83" s="239" t="e">
        <f>MIN(($L$3*('FM-1 &amp; FM-3'!$B$13)),(G83+C83))</f>
        <v>#N/A</v>
      </c>
    </row>
    <row r="84" spans="1:9">
      <c r="A84" s="19">
        <v>3</v>
      </c>
      <c r="B84" s="18">
        <v>22</v>
      </c>
      <c r="C84" s="70" t="e">
        <f>'WS-2, WS-3, &amp; WS-4'!$B$28*'Water Supply Calcs'!$N$7*H84</f>
        <v>#VALUE!</v>
      </c>
      <c r="D84" s="70">
        <v>0</v>
      </c>
      <c r="E84" s="70" t="e">
        <f t="shared" si="3"/>
        <v>#VALUE!</v>
      </c>
      <c r="F84" s="71" t="e">
        <f t="shared" si="4"/>
        <v>#VALUE!</v>
      </c>
      <c r="G84" s="70" t="e">
        <f t="shared" si="5"/>
        <v>#VALUE!</v>
      </c>
      <c r="H84" s="70" t="e">
        <f>_xlfn.IFS('WS-2, WS-3, &amp; WS-4'!$B$6='Watershed Precip Data'!$C$3,'Watershed Precip Data'!C86,'Watershed Precip Data'!$C$14='Watershed Precip Data'!$D$3,'Watershed Precip Data'!D86,'WS-2, WS-3, &amp; WS-4'!$B$6='Watershed Precip Data'!$E$3,'Watershed Precip Data'!E86,'WS-2, WS-3, &amp; WS-4'!$B$6='Watershed Precip Data'!$F$3,'Watershed Precip Data'!F86,'WS-2, WS-3, &amp; WS-4'!$B$6='Watershed Precip Data'!$G$3,'Watershed Precip Data'!G86,'Watershed Precip Data'!$C$14='Watershed Precip Data'!$H$3,'Watershed Precip Data'!H86,'WS-2, WS-3, &amp; WS-4'!$B$6='Watershed Precip Data'!$I$3,'Watershed Precip Data'!I86,'WS-2, WS-3, &amp; WS-4'!$B$6='Watershed Precip Data'!$J$3,'Watershed Precip Data'!J86,'WS-2, WS-3, &amp; WS-4'!$B$6='Watershed Precip Data'!$K$3,'Watershed Precip Data'!K86)</f>
        <v>#N/A</v>
      </c>
      <c r="I84" s="239" t="e">
        <f>MIN(($L$3*('FM-1 &amp; FM-3'!$B$13)),(G84+C84))</f>
        <v>#N/A</v>
      </c>
    </row>
    <row r="85" spans="1:9">
      <c r="A85" s="19">
        <v>3</v>
      </c>
      <c r="B85" s="18">
        <v>23</v>
      </c>
      <c r="C85" s="70" t="e">
        <f>'WS-2, WS-3, &amp; WS-4'!$B$28*'Water Supply Calcs'!$N$7*H85</f>
        <v>#VALUE!</v>
      </c>
      <c r="D85" s="70">
        <v>0</v>
      </c>
      <c r="E85" s="70" t="e">
        <f t="shared" si="3"/>
        <v>#VALUE!</v>
      </c>
      <c r="F85" s="71" t="e">
        <f t="shared" si="4"/>
        <v>#VALUE!</v>
      </c>
      <c r="G85" s="70" t="e">
        <f t="shared" si="5"/>
        <v>#VALUE!</v>
      </c>
      <c r="H85" s="70" t="e">
        <f>_xlfn.IFS('WS-2, WS-3, &amp; WS-4'!$B$6='Watershed Precip Data'!$C$3,'Watershed Precip Data'!C87,'Watershed Precip Data'!$C$14='Watershed Precip Data'!$D$3,'Watershed Precip Data'!D87,'WS-2, WS-3, &amp; WS-4'!$B$6='Watershed Precip Data'!$E$3,'Watershed Precip Data'!E87,'WS-2, WS-3, &amp; WS-4'!$B$6='Watershed Precip Data'!$F$3,'Watershed Precip Data'!F87,'WS-2, WS-3, &amp; WS-4'!$B$6='Watershed Precip Data'!$G$3,'Watershed Precip Data'!G87,'Watershed Precip Data'!$C$14='Watershed Precip Data'!$H$3,'Watershed Precip Data'!H87,'WS-2, WS-3, &amp; WS-4'!$B$6='Watershed Precip Data'!$I$3,'Watershed Precip Data'!I87,'WS-2, WS-3, &amp; WS-4'!$B$6='Watershed Precip Data'!$J$3,'Watershed Precip Data'!J87,'WS-2, WS-3, &amp; WS-4'!$B$6='Watershed Precip Data'!$K$3,'Watershed Precip Data'!K87)</f>
        <v>#N/A</v>
      </c>
      <c r="I85" s="239" t="e">
        <f>MIN(($L$3*('FM-1 &amp; FM-3'!$B$13)),(G85+C85))</f>
        <v>#N/A</v>
      </c>
    </row>
    <row r="86" spans="1:9">
      <c r="A86" s="19">
        <v>3</v>
      </c>
      <c r="B86" s="18">
        <v>24</v>
      </c>
      <c r="C86" s="70" t="e">
        <f>'WS-2, WS-3, &amp; WS-4'!$B$28*'Water Supply Calcs'!$N$7*H86</f>
        <v>#VALUE!</v>
      </c>
      <c r="D86" s="70">
        <v>0</v>
      </c>
      <c r="E86" s="70" t="e">
        <f t="shared" si="3"/>
        <v>#VALUE!</v>
      </c>
      <c r="F86" s="71" t="e">
        <f t="shared" si="4"/>
        <v>#VALUE!</v>
      </c>
      <c r="G86" s="70" t="e">
        <f t="shared" si="5"/>
        <v>#VALUE!</v>
      </c>
      <c r="H86" s="70" t="e">
        <f>_xlfn.IFS('WS-2, WS-3, &amp; WS-4'!$B$6='Watershed Precip Data'!$C$3,'Watershed Precip Data'!C88,'Watershed Precip Data'!$C$14='Watershed Precip Data'!$D$3,'Watershed Precip Data'!D88,'WS-2, WS-3, &amp; WS-4'!$B$6='Watershed Precip Data'!$E$3,'Watershed Precip Data'!E88,'WS-2, WS-3, &amp; WS-4'!$B$6='Watershed Precip Data'!$F$3,'Watershed Precip Data'!F88,'WS-2, WS-3, &amp; WS-4'!$B$6='Watershed Precip Data'!$G$3,'Watershed Precip Data'!G88,'Watershed Precip Data'!$C$14='Watershed Precip Data'!$H$3,'Watershed Precip Data'!H88,'WS-2, WS-3, &amp; WS-4'!$B$6='Watershed Precip Data'!$I$3,'Watershed Precip Data'!I88,'WS-2, WS-3, &amp; WS-4'!$B$6='Watershed Precip Data'!$J$3,'Watershed Precip Data'!J88,'WS-2, WS-3, &amp; WS-4'!$B$6='Watershed Precip Data'!$K$3,'Watershed Precip Data'!K88)</f>
        <v>#N/A</v>
      </c>
      <c r="I86" s="239" t="e">
        <f>MIN(($L$3*('FM-1 &amp; FM-3'!$B$13)),(G86+C86))</f>
        <v>#N/A</v>
      </c>
    </row>
    <row r="87" spans="1:9">
      <c r="A87" s="19">
        <v>3</v>
      </c>
      <c r="B87" s="18">
        <v>25</v>
      </c>
      <c r="C87" s="70" t="e">
        <f>'WS-2, WS-3, &amp; WS-4'!$B$28*'Water Supply Calcs'!$N$7*H87</f>
        <v>#VALUE!</v>
      </c>
      <c r="D87" s="70">
        <v>0</v>
      </c>
      <c r="E87" s="70" t="e">
        <f t="shared" si="3"/>
        <v>#VALUE!</v>
      </c>
      <c r="F87" s="71" t="e">
        <f t="shared" si="4"/>
        <v>#VALUE!</v>
      </c>
      <c r="G87" s="70" t="e">
        <f t="shared" si="5"/>
        <v>#VALUE!</v>
      </c>
      <c r="H87" s="70" t="e">
        <f>_xlfn.IFS('WS-2, WS-3, &amp; WS-4'!$B$6='Watershed Precip Data'!$C$3,'Watershed Precip Data'!C89,'Watershed Precip Data'!$C$14='Watershed Precip Data'!$D$3,'Watershed Precip Data'!D89,'WS-2, WS-3, &amp; WS-4'!$B$6='Watershed Precip Data'!$E$3,'Watershed Precip Data'!E89,'WS-2, WS-3, &amp; WS-4'!$B$6='Watershed Precip Data'!$F$3,'Watershed Precip Data'!F89,'WS-2, WS-3, &amp; WS-4'!$B$6='Watershed Precip Data'!$G$3,'Watershed Precip Data'!G89,'Watershed Precip Data'!$C$14='Watershed Precip Data'!$H$3,'Watershed Precip Data'!H89,'WS-2, WS-3, &amp; WS-4'!$B$6='Watershed Precip Data'!$I$3,'Watershed Precip Data'!I89,'WS-2, WS-3, &amp; WS-4'!$B$6='Watershed Precip Data'!$J$3,'Watershed Precip Data'!J89,'WS-2, WS-3, &amp; WS-4'!$B$6='Watershed Precip Data'!$K$3,'Watershed Precip Data'!K89)</f>
        <v>#N/A</v>
      </c>
      <c r="I87" s="239" t="e">
        <f>MIN(($L$3*('FM-1 &amp; FM-3'!$B$13)),(G87+C87))</f>
        <v>#N/A</v>
      </c>
    </row>
    <row r="88" spans="1:9">
      <c r="A88" s="19">
        <v>3</v>
      </c>
      <c r="B88" s="18">
        <v>26</v>
      </c>
      <c r="C88" s="70" t="e">
        <f>'WS-2, WS-3, &amp; WS-4'!$B$28*'Water Supply Calcs'!$N$7*H88</f>
        <v>#VALUE!</v>
      </c>
      <c r="D88" s="70">
        <v>0</v>
      </c>
      <c r="E88" s="70" t="e">
        <f t="shared" si="3"/>
        <v>#VALUE!</v>
      </c>
      <c r="F88" s="71" t="e">
        <f t="shared" si="4"/>
        <v>#VALUE!</v>
      </c>
      <c r="G88" s="70" t="e">
        <f t="shared" si="5"/>
        <v>#VALUE!</v>
      </c>
      <c r="H88" s="70" t="e">
        <f>_xlfn.IFS('WS-2, WS-3, &amp; WS-4'!$B$6='Watershed Precip Data'!$C$3,'Watershed Precip Data'!C90,'Watershed Precip Data'!$C$14='Watershed Precip Data'!$D$3,'Watershed Precip Data'!D90,'WS-2, WS-3, &amp; WS-4'!$B$6='Watershed Precip Data'!$E$3,'Watershed Precip Data'!E90,'WS-2, WS-3, &amp; WS-4'!$B$6='Watershed Precip Data'!$F$3,'Watershed Precip Data'!F90,'WS-2, WS-3, &amp; WS-4'!$B$6='Watershed Precip Data'!$G$3,'Watershed Precip Data'!G90,'Watershed Precip Data'!$C$14='Watershed Precip Data'!$H$3,'Watershed Precip Data'!H90,'WS-2, WS-3, &amp; WS-4'!$B$6='Watershed Precip Data'!$I$3,'Watershed Precip Data'!I90,'WS-2, WS-3, &amp; WS-4'!$B$6='Watershed Precip Data'!$J$3,'Watershed Precip Data'!J90,'WS-2, WS-3, &amp; WS-4'!$B$6='Watershed Precip Data'!$K$3,'Watershed Precip Data'!K90)</f>
        <v>#N/A</v>
      </c>
      <c r="I88" s="239" t="e">
        <f>MIN(($L$3*('FM-1 &amp; FM-3'!$B$13)),(G88+C88))</f>
        <v>#N/A</v>
      </c>
    </row>
    <row r="89" spans="1:9">
      <c r="A89" s="19">
        <v>3</v>
      </c>
      <c r="B89" s="18">
        <v>27</v>
      </c>
      <c r="C89" s="70" t="e">
        <f>'WS-2, WS-3, &amp; WS-4'!$B$28*'Water Supply Calcs'!$N$7*H89</f>
        <v>#VALUE!</v>
      </c>
      <c r="D89" s="70">
        <v>0</v>
      </c>
      <c r="E89" s="70" t="e">
        <f t="shared" si="3"/>
        <v>#VALUE!</v>
      </c>
      <c r="F89" s="71" t="e">
        <f t="shared" si="4"/>
        <v>#VALUE!</v>
      </c>
      <c r="G89" s="70" t="e">
        <f t="shared" si="5"/>
        <v>#VALUE!</v>
      </c>
      <c r="H89" s="70" t="e">
        <f>_xlfn.IFS('WS-2, WS-3, &amp; WS-4'!$B$6='Watershed Precip Data'!$C$3,'Watershed Precip Data'!C91,'Watershed Precip Data'!$C$14='Watershed Precip Data'!$D$3,'Watershed Precip Data'!D91,'WS-2, WS-3, &amp; WS-4'!$B$6='Watershed Precip Data'!$E$3,'Watershed Precip Data'!E91,'WS-2, WS-3, &amp; WS-4'!$B$6='Watershed Precip Data'!$F$3,'Watershed Precip Data'!F91,'WS-2, WS-3, &amp; WS-4'!$B$6='Watershed Precip Data'!$G$3,'Watershed Precip Data'!G91,'Watershed Precip Data'!$C$14='Watershed Precip Data'!$H$3,'Watershed Precip Data'!H91,'WS-2, WS-3, &amp; WS-4'!$B$6='Watershed Precip Data'!$I$3,'Watershed Precip Data'!I91,'WS-2, WS-3, &amp; WS-4'!$B$6='Watershed Precip Data'!$J$3,'Watershed Precip Data'!J91,'WS-2, WS-3, &amp; WS-4'!$B$6='Watershed Precip Data'!$K$3,'Watershed Precip Data'!K91)</f>
        <v>#N/A</v>
      </c>
      <c r="I89" s="239" t="e">
        <f>MIN(($L$3*('FM-1 &amp; FM-3'!$B$13)),(G89+C89))</f>
        <v>#N/A</v>
      </c>
    </row>
    <row r="90" spans="1:9">
      <c r="A90" s="19">
        <v>3</v>
      </c>
      <c r="B90" s="18">
        <v>28</v>
      </c>
      <c r="C90" s="70" t="e">
        <f>'WS-2, WS-3, &amp; WS-4'!$B$28*'Water Supply Calcs'!$N$7*H90</f>
        <v>#VALUE!</v>
      </c>
      <c r="D90" s="70">
        <v>0</v>
      </c>
      <c r="E90" s="70" t="e">
        <f t="shared" si="3"/>
        <v>#VALUE!</v>
      </c>
      <c r="F90" s="71" t="e">
        <f t="shared" si="4"/>
        <v>#VALUE!</v>
      </c>
      <c r="G90" s="70" t="e">
        <f t="shared" si="5"/>
        <v>#VALUE!</v>
      </c>
      <c r="H90" s="70" t="e">
        <f>_xlfn.IFS('WS-2, WS-3, &amp; WS-4'!$B$6='Watershed Precip Data'!$C$3,'Watershed Precip Data'!C92,'Watershed Precip Data'!$C$14='Watershed Precip Data'!$D$3,'Watershed Precip Data'!D92,'WS-2, WS-3, &amp; WS-4'!$B$6='Watershed Precip Data'!$E$3,'Watershed Precip Data'!E92,'WS-2, WS-3, &amp; WS-4'!$B$6='Watershed Precip Data'!$F$3,'Watershed Precip Data'!F92,'WS-2, WS-3, &amp; WS-4'!$B$6='Watershed Precip Data'!$G$3,'Watershed Precip Data'!G92,'Watershed Precip Data'!$C$14='Watershed Precip Data'!$H$3,'Watershed Precip Data'!H92,'WS-2, WS-3, &amp; WS-4'!$B$6='Watershed Precip Data'!$I$3,'Watershed Precip Data'!I92,'WS-2, WS-3, &amp; WS-4'!$B$6='Watershed Precip Data'!$J$3,'Watershed Precip Data'!J92,'WS-2, WS-3, &amp; WS-4'!$B$6='Watershed Precip Data'!$K$3,'Watershed Precip Data'!K92)</f>
        <v>#N/A</v>
      </c>
      <c r="I90" s="239" t="e">
        <f>MIN(($L$3*('FM-1 &amp; FM-3'!$B$13)),(G90+C90))</f>
        <v>#N/A</v>
      </c>
    </row>
    <row r="91" spans="1:9">
      <c r="A91" s="19">
        <v>3</v>
      </c>
      <c r="B91" s="18">
        <v>29</v>
      </c>
      <c r="C91" s="70" t="e">
        <f>'WS-2, WS-3, &amp; WS-4'!$B$28*'Water Supply Calcs'!$N$7*H91</f>
        <v>#VALUE!</v>
      </c>
      <c r="D91" s="70">
        <v>0</v>
      </c>
      <c r="E91" s="70" t="e">
        <f t="shared" si="3"/>
        <v>#VALUE!</v>
      </c>
      <c r="F91" s="71" t="e">
        <f t="shared" si="4"/>
        <v>#VALUE!</v>
      </c>
      <c r="G91" s="70" t="e">
        <f t="shared" si="5"/>
        <v>#VALUE!</v>
      </c>
      <c r="H91" s="70" t="e">
        <f>_xlfn.IFS('WS-2, WS-3, &amp; WS-4'!$B$6='Watershed Precip Data'!$C$3,'Watershed Precip Data'!C93,'Watershed Precip Data'!$C$14='Watershed Precip Data'!$D$3,'Watershed Precip Data'!D93,'WS-2, WS-3, &amp; WS-4'!$B$6='Watershed Precip Data'!$E$3,'Watershed Precip Data'!E93,'WS-2, WS-3, &amp; WS-4'!$B$6='Watershed Precip Data'!$F$3,'Watershed Precip Data'!F93,'WS-2, WS-3, &amp; WS-4'!$B$6='Watershed Precip Data'!$G$3,'Watershed Precip Data'!G93,'Watershed Precip Data'!$C$14='Watershed Precip Data'!$H$3,'Watershed Precip Data'!H93,'WS-2, WS-3, &amp; WS-4'!$B$6='Watershed Precip Data'!$I$3,'Watershed Precip Data'!I93,'WS-2, WS-3, &amp; WS-4'!$B$6='Watershed Precip Data'!$J$3,'Watershed Precip Data'!J93,'WS-2, WS-3, &amp; WS-4'!$B$6='Watershed Precip Data'!$K$3,'Watershed Precip Data'!K93)</f>
        <v>#N/A</v>
      </c>
      <c r="I91" s="239" t="e">
        <f>MIN(($L$3*('FM-1 &amp; FM-3'!$B$13)),(G91+C91))</f>
        <v>#N/A</v>
      </c>
    </row>
    <row r="92" spans="1:9">
      <c r="A92" s="19">
        <v>3</v>
      </c>
      <c r="B92" s="18">
        <v>30</v>
      </c>
      <c r="C92" s="70" t="e">
        <f>'WS-2, WS-3, &amp; WS-4'!$B$28*'Water Supply Calcs'!$N$7*H92</f>
        <v>#VALUE!</v>
      </c>
      <c r="D92" s="70">
        <v>0</v>
      </c>
      <c r="E92" s="70" t="e">
        <f t="shared" si="3"/>
        <v>#VALUE!</v>
      </c>
      <c r="F92" s="71" t="e">
        <f t="shared" si="4"/>
        <v>#VALUE!</v>
      </c>
      <c r="G92" s="70" t="e">
        <f t="shared" si="5"/>
        <v>#VALUE!</v>
      </c>
      <c r="H92" s="70" t="e">
        <f>_xlfn.IFS('WS-2, WS-3, &amp; WS-4'!$B$6='Watershed Precip Data'!$C$3,'Watershed Precip Data'!C94,'Watershed Precip Data'!$C$14='Watershed Precip Data'!$D$3,'Watershed Precip Data'!D94,'WS-2, WS-3, &amp; WS-4'!$B$6='Watershed Precip Data'!$E$3,'Watershed Precip Data'!E94,'WS-2, WS-3, &amp; WS-4'!$B$6='Watershed Precip Data'!$F$3,'Watershed Precip Data'!F94,'WS-2, WS-3, &amp; WS-4'!$B$6='Watershed Precip Data'!$G$3,'Watershed Precip Data'!G94,'Watershed Precip Data'!$C$14='Watershed Precip Data'!$H$3,'Watershed Precip Data'!H94,'WS-2, WS-3, &amp; WS-4'!$B$6='Watershed Precip Data'!$I$3,'Watershed Precip Data'!I94,'WS-2, WS-3, &amp; WS-4'!$B$6='Watershed Precip Data'!$J$3,'Watershed Precip Data'!J94,'WS-2, WS-3, &amp; WS-4'!$B$6='Watershed Precip Data'!$K$3,'Watershed Precip Data'!K94)</f>
        <v>#N/A</v>
      </c>
      <c r="I92" s="239" t="e">
        <f>MIN(($L$3*('FM-1 &amp; FM-3'!$B$13)),(G92+C92))</f>
        <v>#N/A</v>
      </c>
    </row>
    <row r="93" spans="1:9">
      <c r="A93" s="19">
        <v>3</v>
      </c>
      <c r="B93" s="18">
        <v>31</v>
      </c>
      <c r="C93" s="70" t="e">
        <f>'WS-2, WS-3, &amp; WS-4'!$B$28*'Water Supply Calcs'!$N$7*H93</f>
        <v>#VALUE!</v>
      </c>
      <c r="D93" s="70">
        <v>0</v>
      </c>
      <c r="E93" s="70" t="e">
        <f t="shared" si="3"/>
        <v>#VALUE!</v>
      </c>
      <c r="F93" s="71" t="e">
        <f t="shared" si="4"/>
        <v>#VALUE!</v>
      </c>
      <c r="G93" s="70" t="e">
        <f t="shared" si="5"/>
        <v>#VALUE!</v>
      </c>
      <c r="H93" s="70" t="e">
        <f>_xlfn.IFS('WS-2, WS-3, &amp; WS-4'!$B$6='Watershed Precip Data'!$C$3,'Watershed Precip Data'!C95,'Watershed Precip Data'!$C$14='Watershed Precip Data'!$D$3,'Watershed Precip Data'!D95,'WS-2, WS-3, &amp; WS-4'!$B$6='Watershed Precip Data'!$E$3,'Watershed Precip Data'!E95,'WS-2, WS-3, &amp; WS-4'!$B$6='Watershed Precip Data'!$F$3,'Watershed Precip Data'!F95,'WS-2, WS-3, &amp; WS-4'!$B$6='Watershed Precip Data'!$G$3,'Watershed Precip Data'!G95,'Watershed Precip Data'!$C$14='Watershed Precip Data'!$H$3,'Watershed Precip Data'!H95,'WS-2, WS-3, &amp; WS-4'!$B$6='Watershed Precip Data'!$I$3,'Watershed Precip Data'!I95,'WS-2, WS-3, &amp; WS-4'!$B$6='Watershed Precip Data'!$J$3,'Watershed Precip Data'!J95,'WS-2, WS-3, &amp; WS-4'!$B$6='Watershed Precip Data'!$K$3,'Watershed Precip Data'!K95)</f>
        <v>#N/A</v>
      </c>
      <c r="I93" s="239" t="e">
        <f>MIN(($L$3*('FM-1 &amp; FM-3'!$B$13)),(G93+C93))</f>
        <v>#N/A</v>
      </c>
    </row>
    <row r="94" spans="1:9">
      <c r="A94" s="19">
        <v>4</v>
      </c>
      <c r="B94" s="18">
        <v>1</v>
      </c>
      <c r="C94" s="70" t="e">
        <f>'WS-2, WS-3, &amp; WS-4'!$B$28*'Water Supply Calcs'!$N$7*H94</f>
        <v>#VALUE!</v>
      </c>
      <c r="D94" s="70">
        <v>0</v>
      </c>
      <c r="E94" s="70" t="e">
        <f t="shared" si="3"/>
        <v>#VALUE!</v>
      </c>
      <c r="F94" s="71" t="e">
        <f t="shared" si="4"/>
        <v>#VALUE!</v>
      </c>
      <c r="G94" s="70" t="e">
        <f t="shared" si="5"/>
        <v>#VALUE!</v>
      </c>
      <c r="H94" s="70" t="e">
        <f>_xlfn.IFS('WS-2, WS-3, &amp; WS-4'!$B$6='Watershed Precip Data'!$C$3,'Watershed Precip Data'!C96,'Watershed Precip Data'!$C$14='Watershed Precip Data'!$D$3,'Watershed Precip Data'!D96,'WS-2, WS-3, &amp; WS-4'!$B$6='Watershed Precip Data'!$E$3,'Watershed Precip Data'!E96,'WS-2, WS-3, &amp; WS-4'!$B$6='Watershed Precip Data'!$F$3,'Watershed Precip Data'!F96,'WS-2, WS-3, &amp; WS-4'!$B$6='Watershed Precip Data'!$G$3,'Watershed Precip Data'!G96,'Watershed Precip Data'!$C$14='Watershed Precip Data'!$H$3,'Watershed Precip Data'!H96,'WS-2, WS-3, &amp; WS-4'!$B$6='Watershed Precip Data'!$I$3,'Watershed Precip Data'!I96,'WS-2, WS-3, &amp; WS-4'!$B$6='Watershed Precip Data'!$J$3,'Watershed Precip Data'!J96,'WS-2, WS-3, &amp; WS-4'!$B$6='Watershed Precip Data'!$K$3,'Watershed Precip Data'!K96)</f>
        <v>#N/A</v>
      </c>
      <c r="I94" s="239" t="e">
        <f>MIN(($L$3*('FM-1 &amp; FM-3'!$B$13)),(G94+C94))</f>
        <v>#N/A</v>
      </c>
    </row>
    <row r="95" spans="1:9">
      <c r="A95" s="19">
        <v>4</v>
      </c>
      <c r="B95" s="18">
        <v>2</v>
      </c>
      <c r="C95" s="70" t="e">
        <f>'WS-2, WS-3, &amp; WS-4'!$B$28*'Water Supply Calcs'!$N$7*H95</f>
        <v>#VALUE!</v>
      </c>
      <c r="D95" s="70">
        <v>0</v>
      </c>
      <c r="E95" s="70" t="e">
        <f t="shared" si="3"/>
        <v>#VALUE!</v>
      </c>
      <c r="F95" s="71" t="e">
        <f t="shared" si="4"/>
        <v>#VALUE!</v>
      </c>
      <c r="G95" s="70" t="e">
        <f t="shared" si="5"/>
        <v>#VALUE!</v>
      </c>
      <c r="H95" s="70" t="e">
        <f>_xlfn.IFS('WS-2, WS-3, &amp; WS-4'!$B$6='Watershed Precip Data'!$C$3,'Watershed Precip Data'!C97,'Watershed Precip Data'!$C$14='Watershed Precip Data'!$D$3,'Watershed Precip Data'!D97,'WS-2, WS-3, &amp; WS-4'!$B$6='Watershed Precip Data'!$E$3,'Watershed Precip Data'!E97,'WS-2, WS-3, &amp; WS-4'!$B$6='Watershed Precip Data'!$F$3,'Watershed Precip Data'!F97,'WS-2, WS-3, &amp; WS-4'!$B$6='Watershed Precip Data'!$G$3,'Watershed Precip Data'!G97,'Watershed Precip Data'!$C$14='Watershed Precip Data'!$H$3,'Watershed Precip Data'!H97,'WS-2, WS-3, &amp; WS-4'!$B$6='Watershed Precip Data'!$I$3,'Watershed Precip Data'!I97,'WS-2, WS-3, &amp; WS-4'!$B$6='Watershed Precip Data'!$J$3,'Watershed Precip Data'!J97,'WS-2, WS-3, &amp; WS-4'!$B$6='Watershed Precip Data'!$K$3,'Watershed Precip Data'!K97)</f>
        <v>#N/A</v>
      </c>
      <c r="I95" s="239" t="e">
        <f>MIN(($L$3*('FM-1 &amp; FM-3'!$B$13)),(G95+C95))</f>
        <v>#N/A</v>
      </c>
    </row>
    <row r="96" spans="1:9">
      <c r="A96" s="19">
        <v>4</v>
      </c>
      <c r="B96" s="18">
        <v>3</v>
      </c>
      <c r="C96" s="70" t="e">
        <f>'WS-2, WS-3, &amp; WS-4'!$B$28*'Water Supply Calcs'!$N$7*H96</f>
        <v>#VALUE!</v>
      </c>
      <c r="D96" s="70">
        <v>0</v>
      </c>
      <c r="E96" s="70" t="e">
        <f t="shared" si="3"/>
        <v>#VALUE!</v>
      </c>
      <c r="F96" s="71" t="e">
        <f t="shared" si="4"/>
        <v>#VALUE!</v>
      </c>
      <c r="G96" s="70" t="e">
        <f t="shared" si="5"/>
        <v>#VALUE!</v>
      </c>
      <c r="H96" s="70" t="e">
        <f>_xlfn.IFS('WS-2, WS-3, &amp; WS-4'!$B$6='Watershed Precip Data'!$C$3,'Watershed Precip Data'!C98,'Watershed Precip Data'!$C$14='Watershed Precip Data'!$D$3,'Watershed Precip Data'!D98,'WS-2, WS-3, &amp; WS-4'!$B$6='Watershed Precip Data'!$E$3,'Watershed Precip Data'!E98,'WS-2, WS-3, &amp; WS-4'!$B$6='Watershed Precip Data'!$F$3,'Watershed Precip Data'!F98,'WS-2, WS-3, &amp; WS-4'!$B$6='Watershed Precip Data'!$G$3,'Watershed Precip Data'!G98,'Watershed Precip Data'!$C$14='Watershed Precip Data'!$H$3,'Watershed Precip Data'!H98,'WS-2, WS-3, &amp; WS-4'!$B$6='Watershed Precip Data'!$I$3,'Watershed Precip Data'!I98,'WS-2, WS-3, &amp; WS-4'!$B$6='Watershed Precip Data'!$J$3,'Watershed Precip Data'!J98,'WS-2, WS-3, &amp; WS-4'!$B$6='Watershed Precip Data'!$K$3,'Watershed Precip Data'!K98)</f>
        <v>#N/A</v>
      </c>
      <c r="I96" s="239" t="e">
        <f>MIN(($L$3*('FM-1 &amp; FM-3'!$B$13)),(G96+C96))</f>
        <v>#N/A</v>
      </c>
    </row>
    <row r="97" spans="1:9">
      <c r="A97" s="19">
        <v>4</v>
      </c>
      <c r="B97" s="18">
        <v>4</v>
      </c>
      <c r="C97" s="70" t="e">
        <f>'WS-2, WS-3, &amp; WS-4'!$B$28*'Water Supply Calcs'!$N$7*H97</f>
        <v>#VALUE!</v>
      </c>
      <c r="D97" s="70">
        <v>0</v>
      </c>
      <c r="E97" s="70" t="e">
        <f t="shared" si="3"/>
        <v>#VALUE!</v>
      </c>
      <c r="F97" s="71" t="e">
        <f t="shared" si="4"/>
        <v>#VALUE!</v>
      </c>
      <c r="G97" s="70" t="e">
        <f t="shared" si="5"/>
        <v>#VALUE!</v>
      </c>
      <c r="H97" s="70" t="e">
        <f>_xlfn.IFS('WS-2, WS-3, &amp; WS-4'!$B$6='Watershed Precip Data'!$C$3,'Watershed Precip Data'!C99,'Watershed Precip Data'!$C$14='Watershed Precip Data'!$D$3,'Watershed Precip Data'!D99,'WS-2, WS-3, &amp; WS-4'!$B$6='Watershed Precip Data'!$E$3,'Watershed Precip Data'!E99,'WS-2, WS-3, &amp; WS-4'!$B$6='Watershed Precip Data'!$F$3,'Watershed Precip Data'!F99,'WS-2, WS-3, &amp; WS-4'!$B$6='Watershed Precip Data'!$G$3,'Watershed Precip Data'!G99,'Watershed Precip Data'!$C$14='Watershed Precip Data'!$H$3,'Watershed Precip Data'!H99,'WS-2, WS-3, &amp; WS-4'!$B$6='Watershed Precip Data'!$I$3,'Watershed Precip Data'!I99,'WS-2, WS-3, &amp; WS-4'!$B$6='Watershed Precip Data'!$J$3,'Watershed Precip Data'!J99,'WS-2, WS-3, &amp; WS-4'!$B$6='Watershed Precip Data'!$K$3,'Watershed Precip Data'!K99)</f>
        <v>#N/A</v>
      </c>
      <c r="I97" s="239" t="e">
        <f>MIN(($L$3*('FM-1 &amp; FM-3'!$B$13)),(G97+C97))</f>
        <v>#N/A</v>
      </c>
    </row>
    <row r="98" spans="1:9">
      <c r="A98" s="19">
        <v>4</v>
      </c>
      <c r="B98" s="18">
        <v>5</v>
      </c>
      <c r="C98" s="70" t="e">
        <f>'WS-2, WS-3, &amp; WS-4'!$B$28*'Water Supply Calcs'!$N$7*H98</f>
        <v>#VALUE!</v>
      </c>
      <c r="D98" s="70">
        <v>0</v>
      </c>
      <c r="E98" s="70" t="e">
        <f t="shared" si="3"/>
        <v>#VALUE!</v>
      </c>
      <c r="F98" s="71" t="e">
        <f t="shared" si="4"/>
        <v>#VALUE!</v>
      </c>
      <c r="G98" s="70" t="e">
        <f t="shared" si="5"/>
        <v>#VALUE!</v>
      </c>
      <c r="H98" s="70" t="e">
        <f>_xlfn.IFS('WS-2, WS-3, &amp; WS-4'!$B$6='Watershed Precip Data'!$C$3,'Watershed Precip Data'!C100,'Watershed Precip Data'!$C$14='Watershed Precip Data'!$D$3,'Watershed Precip Data'!D100,'WS-2, WS-3, &amp; WS-4'!$B$6='Watershed Precip Data'!$E$3,'Watershed Precip Data'!E100,'WS-2, WS-3, &amp; WS-4'!$B$6='Watershed Precip Data'!$F$3,'Watershed Precip Data'!F100,'WS-2, WS-3, &amp; WS-4'!$B$6='Watershed Precip Data'!$G$3,'Watershed Precip Data'!G100,'Watershed Precip Data'!$C$14='Watershed Precip Data'!$H$3,'Watershed Precip Data'!H100,'WS-2, WS-3, &amp; WS-4'!$B$6='Watershed Precip Data'!$I$3,'Watershed Precip Data'!I100,'WS-2, WS-3, &amp; WS-4'!$B$6='Watershed Precip Data'!$J$3,'Watershed Precip Data'!J100,'WS-2, WS-3, &amp; WS-4'!$B$6='Watershed Precip Data'!$K$3,'Watershed Precip Data'!K100)</f>
        <v>#N/A</v>
      </c>
      <c r="I98" s="239" t="e">
        <f>MIN(($L$3*('FM-1 &amp; FM-3'!$B$13)),(G98+C98))</f>
        <v>#N/A</v>
      </c>
    </row>
    <row r="99" spans="1:9">
      <c r="A99" s="19">
        <v>4</v>
      </c>
      <c r="B99" s="18">
        <v>6</v>
      </c>
      <c r="C99" s="70" t="e">
        <f>'WS-2, WS-3, &amp; WS-4'!$B$28*'Water Supply Calcs'!$N$7*H99</f>
        <v>#VALUE!</v>
      </c>
      <c r="D99" s="70">
        <v>0</v>
      </c>
      <c r="E99" s="70" t="e">
        <f t="shared" si="3"/>
        <v>#VALUE!</v>
      </c>
      <c r="F99" s="71" t="e">
        <f t="shared" si="4"/>
        <v>#VALUE!</v>
      </c>
      <c r="G99" s="70" t="e">
        <f t="shared" si="5"/>
        <v>#VALUE!</v>
      </c>
      <c r="H99" s="70" t="e">
        <f>_xlfn.IFS('WS-2, WS-3, &amp; WS-4'!$B$6='Watershed Precip Data'!$C$3,'Watershed Precip Data'!C101,'Watershed Precip Data'!$C$14='Watershed Precip Data'!$D$3,'Watershed Precip Data'!D101,'WS-2, WS-3, &amp; WS-4'!$B$6='Watershed Precip Data'!$E$3,'Watershed Precip Data'!E101,'WS-2, WS-3, &amp; WS-4'!$B$6='Watershed Precip Data'!$F$3,'Watershed Precip Data'!F101,'WS-2, WS-3, &amp; WS-4'!$B$6='Watershed Precip Data'!$G$3,'Watershed Precip Data'!G101,'Watershed Precip Data'!$C$14='Watershed Precip Data'!$H$3,'Watershed Precip Data'!H101,'WS-2, WS-3, &amp; WS-4'!$B$6='Watershed Precip Data'!$I$3,'Watershed Precip Data'!I101,'WS-2, WS-3, &amp; WS-4'!$B$6='Watershed Precip Data'!$J$3,'Watershed Precip Data'!J101,'WS-2, WS-3, &amp; WS-4'!$B$6='Watershed Precip Data'!$K$3,'Watershed Precip Data'!K101)</f>
        <v>#N/A</v>
      </c>
      <c r="I99" s="239" t="e">
        <f>MIN(($L$3*('FM-1 &amp; FM-3'!$B$13)),(G99+C99))</f>
        <v>#N/A</v>
      </c>
    </row>
    <row r="100" spans="1:9">
      <c r="A100" s="19">
        <v>4</v>
      </c>
      <c r="B100" s="18">
        <v>7</v>
      </c>
      <c r="C100" s="70" t="e">
        <f>'WS-2, WS-3, &amp; WS-4'!$B$28*'Water Supply Calcs'!$N$7*H100</f>
        <v>#VALUE!</v>
      </c>
      <c r="D100" s="70">
        <v>0</v>
      </c>
      <c r="E100" s="70" t="e">
        <f t="shared" si="3"/>
        <v>#VALUE!</v>
      </c>
      <c r="F100" s="71" t="e">
        <f t="shared" si="4"/>
        <v>#VALUE!</v>
      </c>
      <c r="G100" s="70" t="e">
        <f t="shared" si="5"/>
        <v>#VALUE!</v>
      </c>
      <c r="H100" s="70" t="e">
        <f>_xlfn.IFS('WS-2, WS-3, &amp; WS-4'!$B$6='Watershed Precip Data'!$C$3,'Watershed Precip Data'!C102,'Watershed Precip Data'!$C$14='Watershed Precip Data'!$D$3,'Watershed Precip Data'!D102,'WS-2, WS-3, &amp; WS-4'!$B$6='Watershed Precip Data'!$E$3,'Watershed Precip Data'!E102,'WS-2, WS-3, &amp; WS-4'!$B$6='Watershed Precip Data'!$F$3,'Watershed Precip Data'!F102,'WS-2, WS-3, &amp; WS-4'!$B$6='Watershed Precip Data'!$G$3,'Watershed Precip Data'!G102,'Watershed Precip Data'!$C$14='Watershed Precip Data'!$H$3,'Watershed Precip Data'!H102,'WS-2, WS-3, &amp; WS-4'!$B$6='Watershed Precip Data'!$I$3,'Watershed Precip Data'!I102,'WS-2, WS-3, &amp; WS-4'!$B$6='Watershed Precip Data'!$J$3,'Watershed Precip Data'!J102,'WS-2, WS-3, &amp; WS-4'!$B$6='Watershed Precip Data'!$K$3,'Watershed Precip Data'!K102)</f>
        <v>#N/A</v>
      </c>
      <c r="I100" s="239" t="e">
        <f>MIN(($L$3*('FM-1 &amp; FM-3'!$B$13)),(G100+C100))</f>
        <v>#N/A</v>
      </c>
    </row>
    <row r="101" spans="1:9">
      <c r="A101" s="19">
        <v>4</v>
      </c>
      <c r="B101" s="18">
        <v>8</v>
      </c>
      <c r="C101" s="70" t="e">
        <f>'WS-2, WS-3, &amp; WS-4'!$B$28*'Water Supply Calcs'!$N$7*H101</f>
        <v>#VALUE!</v>
      </c>
      <c r="D101" s="70">
        <v>0</v>
      </c>
      <c r="E101" s="70" t="e">
        <f t="shared" si="3"/>
        <v>#VALUE!</v>
      </c>
      <c r="F101" s="71" t="e">
        <f t="shared" si="4"/>
        <v>#VALUE!</v>
      </c>
      <c r="G101" s="70" t="e">
        <f t="shared" si="5"/>
        <v>#VALUE!</v>
      </c>
      <c r="H101" s="70" t="e">
        <f>_xlfn.IFS('WS-2, WS-3, &amp; WS-4'!$B$6='Watershed Precip Data'!$C$3,'Watershed Precip Data'!C103,'Watershed Precip Data'!$C$14='Watershed Precip Data'!$D$3,'Watershed Precip Data'!D103,'WS-2, WS-3, &amp; WS-4'!$B$6='Watershed Precip Data'!$E$3,'Watershed Precip Data'!E103,'WS-2, WS-3, &amp; WS-4'!$B$6='Watershed Precip Data'!$F$3,'Watershed Precip Data'!F103,'WS-2, WS-3, &amp; WS-4'!$B$6='Watershed Precip Data'!$G$3,'Watershed Precip Data'!G103,'Watershed Precip Data'!$C$14='Watershed Precip Data'!$H$3,'Watershed Precip Data'!H103,'WS-2, WS-3, &amp; WS-4'!$B$6='Watershed Precip Data'!$I$3,'Watershed Precip Data'!I103,'WS-2, WS-3, &amp; WS-4'!$B$6='Watershed Precip Data'!$J$3,'Watershed Precip Data'!J103,'WS-2, WS-3, &amp; WS-4'!$B$6='Watershed Precip Data'!$K$3,'Watershed Precip Data'!K103)</f>
        <v>#N/A</v>
      </c>
      <c r="I101" s="239" t="e">
        <f>MIN(($L$3*('FM-1 &amp; FM-3'!$B$13)),(G101+C101))</f>
        <v>#N/A</v>
      </c>
    </row>
    <row r="102" spans="1:9">
      <c r="A102" s="19">
        <v>4</v>
      </c>
      <c r="B102" s="18">
        <v>9</v>
      </c>
      <c r="C102" s="70" t="e">
        <f>'WS-2, WS-3, &amp; WS-4'!$B$28*'Water Supply Calcs'!$N$7*H102</f>
        <v>#VALUE!</v>
      </c>
      <c r="D102" s="70">
        <v>0</v>
      </c>
      <c r="E102" s="70" t="e">
        <f t="shared" si="3"/>
        <v>#VALUE!</v>
      </c>
      <c r="F102" s="71" t="e">
        <f t="shared" si="4"/>
        <v>#VALUE!</v>
      </c>
      <c r="G102" s="70" t="e">
        <f t="shared" si="5"/>
        <v>#VALUE!</v>
      </c>
      <c r="H102" s="70" t="e">
        <f>_xlfn.IFS('WS-2, WS-3, &amp; WS-4'!$B$6='Watershed Precip Data'!$C$3,'Watershed Precip Data'!C104,'Watershed Precip Data'!$C$14='Watershed Precip Data'!$D$3,'Watershed Precip Data'!D104,'WS-2, WS-3, &amp; WS-4'!$B$6='Watershed Precip Data'!$E$3,'Watershed Precip Data'!E104,'WS-2, WS-3, &amp; WS-4'!$B$6='Watershed Precip Data'!$F$3,'Watershed Precip Data'!F104,'WS-2, WS-3, &amp; WS-4'!$B$6='Watershed Precip Data'!$G$3,'Watershed Precip Data'!G104,'Watershed Precip Data'!$C$14='Watershed Precip Data'!$H$3,'Watershed Precip Data'!H104,'WS-2, WS-3, &amp; WS-4'!$B$6='Watershed Precip Data'!$I$3,'Watershed Precip Data'!I104,'WS-2, WS-3, &amp; WS-4'!$B$6='Watershed Precip Data'!$J$3,'Watershed Precip Data'!J104,'WS-2, WS-3, &amp; WS-4'!$B$6='Watershed Precip Data'!$K$3,'Watershed Precip Data'!K104)</f>
        <v>#N/A</v>
      </c>
      <c r="I102" s="239" t="e">
        <f>MIN(($L$3*('FM-1 &amp; FM-3'!$B$13)),(G102+C102))</f>
        <v>#N/A</v>
      </c>
    </row>
    <row r="103" spans="1:9">
      <c r="A103" s="19">
        <v>4</v>
      </c>
      <c r="B103" s="18">
        <v>10</v>
      </c>
      <c r="C103" s="70" t="e">
        <f>'WS-2, WS-3, &amp; WS-4'!$B$28*'Water Supply Calcs'!$N$7*H103</f>
        <v>#VALUE!</v>
      </c>
      <c r="D103" s="70">
        <v>0</v>
      </c>
      <c r="E103" s="70" t="e">
        <f t="shared" si="3"/>
        <v>#VALUE!</v>
      </c>
      <c r="F103" s="71" t="e">
        <f t="shared" si="4"/>
        <v>#VALUE!</v>
      </c>
      <c r="G103" s="70" t="e">
        <f t="shared" si="5"/>
        <v>#VALUE!</v>
      </c>
      <c r="H103" s="70" t="e">
        <f>_xlfn.IFS('WS-2, WS-3, &amp; WS-4'!$B$6='Watershed Precip Data'!$C$3,'Watershed Precip Data'!C105,'Watershed Precip Data'!$C$14='Watershed Precip Data'!$D$3,'Watershed Precip Data'!D105,'WS-2, WS-3, &amp; WS-4'!$B$6='Watershed Precip Data'!$E$3,'Watershed Precip Data'!E105,'WS-2, WS-3, &amp; WS-4'!$B$6='Watershed Precip Data'!$F$3,'Watershed Precip Data'!F105,'WS-2, WS-3, &amp; WS-4'!$B$6='Watershed Precip Data'!$G$3,'Watershed Precip Data'!G105,'Watershed Precip Data'!$C$14='Watershed Precip Data'!$H$3,'Watershed Precip Data'!H105,'WS-2, WS-3, &amp; WS-4'!$B$6='Watershed Precip Data'!$I$3,'Watershed Precip Data'!I105,'WS-2, WS-3, &amp; WS-4'!$B$6='Watershed Precip Data'!$J$3,'Watershed Precip Data'!J105,'WS-2, WS-3, &amp; WS-4'!$B$6='Watershed Precip Data'!$K$3,'Watershed Precip Data'!K105)</f>
        <v>#N/A</v>
      </c>
      <c r="I103" s="239" t="e">
        <f>MIN(($L$3*('FM-1 &amp; FM-3'!$B$13)),(G103+C103))</f>
        <v>#N/A</v>
      </c>
    </row>
    <row r="104" spans="1:9">
      <c r="A104" s="19">
        <v>4</v>
      </c>
      <c r="B104" s="18">
        <v>11</v>
      </c>
      <c r="C104" s="70" t="e">
        <f>'WS-2, WS-3, &amp; WS-4'!$B$28*'Water Supply Calcs'!$N$7*H104</f>
        <v>#VALUE!</v>
      </c>
      <c r="D104" s="70">
        <v>0</v>
      </c>
      <c r="E104" s="70" t="e">
        <f t="shared" si="3"/>
        <v>#VALUE!</v>
      </c>
      <c r="F104" s="71" t="e">
        <f t="shared" si="4"/>
        <v>#VALUE!</v>
      </c>
      <c r="G104" s="70" t="e">
        <f t="shared" si="5"/>
        <v>#VALUE!</v>
      </c>
      <c r="H104" s="70" t="e">
        <f>_xlfn.IFS('WS-2, WS-3, &amp; WS-4'!$B$6='Watershed Precip Data'!$C$3,'Watershed Precip Data'!C106,'Watershed Precip Data'!$C$14='Watershed Precip Data'!$D$3,'Watershed Precip Data'!D106,'WS-2, WS-3, &amp; WS-4'!$B$6='Watershed Precip Data'!$E$3,'Watershed Precip Data'!E106,'WS-2, WS-3, &amp; WS-4'!$B$6='Watershed Precip Data'!$F$3,'Watershed Precip Data'!F106,'WS-2, WS-3, &amp; WS-4'!$B$6='Watershed Precip Data'!$G$3,'Watershed Precip Data'!G106,'Watershed Precip Data'!$C$14='Watershed Precip Data'!$H$3,'Watershed Precip Data'!H106,'WS-2, WS-3, &amp; WS-4'!$B$6='Watershed Precip Data'!$I$3,'Watershed Precip Data'!I106,'WS-2, WS-3, &amp; WS-4'!$B$6='Watershed Precip Data'!$J$3,'Watershed Precip Data'!J106,'WS-2, WS-3, &amp; WS-4'!$B$6='Watershed Precip Data'!$K$3,'Watershed Precip Data'!K106)</f>
        <v>#N/A</v>
      </c>
      <c r="I104" s="239" t="e">
        <f>MIN(($L$3*('FM-1 &amp; FM-3'!$B$13)),(G104+C104))</f>
        <v>#N/A</v>
      </c>
    </row>
    <row r="105" spans="1:9">
      <c r="A105" s="19">
        <v>4</v>
      </c>
      <c r="B105" s="18">
        <v>12</v>
      </c>
      <c r="C105" s="70" t="e">
        <f>'WS-2, WS-3, &amp; WS-4'!$B$28*'Water Supply Calcs'!$N$7*H105</f>
        <v>#VALUE!</v>
      </c>
      <c r="D105" s="70">
        <v>0</v>
      </c>
      <c r="E105" s="70" t="e">
        <f t="shared" si="3"/>
        <v>#VALUE!</v>
      </c>
      <c r="F105" s="71" t="e">
        <f t="shared" si="4"/>
        <v>#VALUE!</v>
      </c>
      <c r="G105" s="70" t="e">
        <f t="shared" si="5"/>
        <v>#VALUE!</v>
      </c>
      <c r="H105" s="70" t="e">
        <f>_xlfn.IFS('WS-2, WS-3, &amp; WS-4'!$B$6='Watershed Precip Data'!$C$3,'Watershed Precip Data'!C107,'Watershed Precip Data'!$C$14='Watershed Precip Data'!$D$3,'Watershed Precip Data'!D107,'WS-2, WS-3, &amp; WS-4'!$B$6='Watershed Precip Data'!$E$3,'Watershed Precip Data'!E107,'WS-2, WS-3, &amp; WS-4'!$B$6='Watershed Precip Data'!$F$3,'Watershed Precip Data'!F107,'WS-2, WS-3, &amp; WS-4'!$B$6='Watershed Precip Data'!$G$3,'Watershed Precip Data'!G107,'Watershed Precip Data'!$C$14='Watershed Precip Data'!$H$3,'Watershed Precip Data'!H107,'WS-2, WS-3, &amp; WS-4'!$B$6='Watershed Precip Data'!$I$3,'Watershed Precip Data'!I107,'WS-2, WS-3, &amp; WS-4'!$B$6='Watershed Precip Data'!$J$3,'Watershed Precip Data'!J107,'WS-2, WS-3, &amp; WS-4'!$B$6='Watershed Precip Data'!$K$3,'Watershed Precip Data'!K107)</f>
        <v>#N/A</v>
      </c>
      <c r="I105" s="239" t="e">
        <f>MIN(($L$3*('FM-1 &amp; FM-3'!$B$13)),(G105+C105))</f>
        <v>#N/A</v>
      </c>
    </row>
    <row r="106" spans="1:9">
      <c r="A106" s="19">
        <v>4</v>
      </c>
      <c r="B106" s="18">
        <v>13</v>
      </c>
      <c r="C106" s="70" t="e">
        <f>'WS-2, WS-3, &amp; WS-4'!$B$28*'Water Supply Calcs'!$N$7*H106</f>
        <v>#VALUE!</v>
      </c>
      <c r="D106" s="70">
        <v>0</v>
      </c>
      <c r="E106" s="70" t="e">
        <f t="shared" si="3"/>
        <v>#VALUE!</v>
      </c>
      <c r="F106" s="71" t="e">
        <f t="shared" si="4"/>
        <v>#VALUE!</v>
      </c>
      <c r="G106" s="70" t="e">
        <f t="shared" si="5"/>
        <v>#VALUE!</v>
      </c>
      <c r="H106" s="70" t="e">
        <f>_xlfn.IFS('WS-2, WS-3, &amp; WS-4'!$B$6='Watershed Precip Data'!$C$3,'Watershed Precip Data'!C108,'Watershed Precip Data'!$C$14='Watershed Precip Data'!$D$3,'Watershed Precip Data'!D108,'WS-2, WS-3, &amp; WS-4'!$B$6='Watershed Precip Data'!$E$3,'Watershed Precip Data'!E108,'WS-2, WS-3, &amp; WS-4'!$B$6='Watershed Precip Data'!$F$3,'Watershed Precip Data'!F108,'WS-2, WS-3, &amp; WS-4'!$B$6='Watershed Precip Data'!$G$3,'Watershed Precip Data'!G108,'Watershed Precip Data'!$C$14='Watershed Precip Data'!$H$3,'Watershed Precip Data'!H108,'WS-2, WS-3, &amp; WS-4'!$B$6='Watershed Precip Data'!$I$3,'Watershed Precip Data'!I108,'WS-2, WS-3, &amp; WS-4'!$B$6='Watershed Precip Data'!$J$3,'Watershed Precip Data'!J108,'WS-2, WS-3, &amp; WS-4'!$B$6='Watershed Precip Data'!$K$3,'Watershed Precip Data'!K108)</f>
        <v>#N/A</v>
      </c>
      <c r="I106" s="239" t="e">
        <f>MIN(($L$3*('FM-1 &amp; FM-3'!$B$13)),(G106+C106))</f>
        <v>#N/A</v>
      </c>
    </row>
    <row r="107" spans="1:9">
      <c r="A107" s="19">
        <v>4</v>
      </c>
      <c r="B107" s="18">
        <v>14</v>
      </c>
      <c r="C107" s="70" t="e">
        <f>'WS-2, WS-3, &amp; WS-4'!$B$28*'Water Supply Calcs'!$N$7*H107</f>
        <v>#VALUE!</v>
      </c>
      <c r="D107" s="70">
        <v>0</v>
      </c>
      <c r="E107" s="70" t="e">
        <f t="shared" si="3"/>
        <v>#VALUE!</v>
      </c>
      <c r="F107" s="71" t="e">
        <f t="shared" si="4"/>
        <v>#VALUE!</v>
      </c>
      <c r="G107" s="70" t="e">
        <f t="shared" si="5"/>
        <v>#VALUE!</v>
      </c>
      <c r="H107" s="70" t="e">
        <f>_xlfn.IFS('WS-2, WS-3, &amp; WS-4'!$B$6='Watershed Precip Data'!$C$3,'Watershed Precip Data'!C109,'Watershed Precip Data'!$C$14='Watershed Precip Data'!$D$3,'Watershed Precip Data'!D109,'WS-2, WS-3, &amp; WS-4'!$B$6='Watershed Precip Data'!$E$3,'Watershed Precip Data'!E109,'WS-2, WS-3, &amp; WS-4'!$B$6='Watershed Precip Data'!$F$3,'Watershed Precip Data'!F109,'WS-2, WS-3, &amp; WS-4'!$B$6='Watershed Precip Data'!$G$3,'Watershed Precip Data'!G109,'Watershed Precip Data'!$C$14='Watershed Precip Data'!$H$3,'Watershed Precip Data'!H109,'WS-2, WS-3, &amp; WS-4'!$B$6='Watershed Precip Data'!$I$3,'Watershed Precip Data'!I109,'WS-2, WS-3, &amp; WS-4'!$B$6='Watershed Precip Data'!$J$3,'Watershed Precip Data'!J109,'WS-2, WS-3, &amp; WS-4'!$B$6='Watershed Precip Data'!$K$3,'Watershed Precip Data'!K109)</f>
        <v>#N/A</v>
      </c>
      <c r="I107" s="239" t="e">
        <f>MIN(($L$3*('FM-1 &amp; FM-3'!$B$13)),(G107+C107))</f>
        <v>#N/A</v>
      </c>
    </row>
    <row r="108" spans="1:9">
      <c r="A108" s="19">
        <v>4</v>
      </c>
      <c r="B108" s="18">
        <v>15</v>
      </c>
      <c r="C108" s="70" t="e">
        <f>'WS-2, WS-3, &amp; WS-4'!$B$28*'Water Supply Calcs'!$N$7*H108</f>
        <v>#VALUE!</v>
      </c>
      <c r="D108" s="70">
        <v>0</v>
      </c>
      <c r="E108" s="70" t="e">
        <f t="shared" si="3"/>
        <v>#VALUE!</v>
      </c>
      <c r="F108" s="71" t="e">
        <f t="shared" si="4"/>
        <v>#VALUE!</v>
      </c>
      <c r="G108" s="70" t="e">
        <f t="shared" si="5"/>
        <v>#VALUE!</v>
      </c>
      <c r="H108" s="70" t="e">
        <f>_xlfn.IFS('WS-2, WS-3, &amp; WS-4'!$B$6='Watershed Precip Data'!$C$3,'Watershed Precip Data'!C110,'Watershed Precip Data'!$C$14='Watershed Precip Data'!$D$3,'Watershed Precip Data'!D110,'WS-2, WS-3, &amp; WS-4'!$B$6='Watershed Precip Data'!$E$3,'Watershed Precip Data'!E110,'WS-2, WS-3, &amp; WS-4'!$B$6='Watershed Precip Data'!$F$3,'Watershed Precip Data'!F110,'WS-2, WS-3, &amp; WS-4'!$B$6='Watershed Precip Data'!$G$3,'Watershed Precip Data'!G110,'Watershed Precip Data'!$C$14='Watershed Precip Data'!$H$3,'Watershed Precip Data'!H110,'WS-2, WS-3, &amp; WS-4'!$B$6='Watershed Precip Data'!$I$3,'Watershed Precip Data'!I110,'WS-2, WS-3, &amp; WS-4'!$B$6='Watershed Precip Data'!$J$3,'Watershed Precip Data'!J110,'WS-2, WS-3, &amp; WS-4'!$B$6='Watershed Precip Data'!$K$3,'Watershed Precip Data'!K110)</f>
        <v>#N/A</v>
      </c>
      <c r="I108" s="239" t="e">
        <f>MIN(($L$3*('FM-1 &amp; FM-3'!$B$13)),(G108+C108))</f>
        <v>#N/A</v>
      </c>
    </row>
    <row r="109" spans="1:9">
      <c r="A109" s="19">
        <v>4</v>
      </c>
      <c r="B109" s="18">
        <v>16</v>
      </c>
      <c r="C109" s="70" t="e">
        <f>'WS-2, WS-3, &amp; WS-4'!$B$28*'Water Supply Calcs'!$N$7*H109</f>
        <v>#VALUE!</v>
      </c>
      <c r="D109" s="70">
        <v>0</v>
      </c>
      <c r="E109" s="70" t="e">
        <f t="shared" si="3"/>
        <v>#VALUE!</v>
      </c>
      <c r="F109" s="71" t="e">
        <f t="shared" si="4"/>
        <v>#VALUE!</v>
      </c>
      <c r="G109" s="70" t="e">
        <f t="shared" si="5"/>
        <v>#VALUE!</v>
      </c>
      <c r="H109" s="70" t="e">
        <f>_xlfn.IFS('WS-2, WS-3, &amp; WS-4'!$B$6='Watershed Precip Data'!$C$3,'Watershed Precip Data'!C111,'Watershed Precip Data'!$C$14='Watershed Precip Data'!$D$3,'Watershed Precip Data'!D111,'WS-2, WS-3, &amp; WS-4'!$B$6='Watershed Precip Data'!$E$3,'Watershed Precip Data'!E111,'WS-2, WS-3, &amp; WS-4'!$B$6='Watershed Precip Data'!$F$3,'Watershed Precip Data'!F111,'WS-2, WS-3, &amp; WS-4'!$B$6='Watershed Precip Data'!$G$3,'Watershed Precip Data'!G111,'Watershed Precip Data'!$C$14='Watershed Precip Data'!$H$3,'Watershed Precip Data'!H111,'WS-2, WS-3, &amp; WS-4'!$B$6='Watershed Precip Data'!$I$3,'Watershed Precip Data'!I111,'WS-2, WS-3, &amp; WS-4'!$B$6='Watershed Precip Data'!$J$3,'Watershed Precip Data'!J111,'WS-2, WS-3, &amp; WS-4'!$B$6='Watershed Precip Data'!$K$3,'Watershed Precip Data'!K111)</f>
        <v>#N/A</v>
      </c>
      <c r="I109" s="239" t="e">
        <f>MIN(($L$3*('FM-1 &amp; FM-3'!$B$13)),(G109+C109))</f>
        <v>#N/A</v>
      </c>
    </row>
    <row r="110" spans="1:9">
      <c r="A110" s="19">
        <v>4</v>
      </c>
      <c r="B110" s="18">
        <v>17</v>
      </c>
      <c r="C110" s="70" t="e">
        <f>'WS-2, WS-3, &amp; WS-4'!$B$28*'Water Supply Calcs'!$N$7*H110</f>
        <v>#VALUE!</v>
      </c>
      <c r="D110" s="70">
        <v>0</v>
      </c>
      <c r="E110" s="70" t="e">
        <f t="shared" si="3"/>
        <v>#VALUE!</v>
      </c>
      <c r="F110" s="71" t="e">
        <f t="shared" si="4"/>
        <v>#VALUE!</v>
      </c>
      <c r="G110" s="70" t="e">
        <f t="shared" si="5"/>
        <v>#VALUE!</v>
      </c>
      <c r="H110" s="70" t="e">
        <f>_xlfn.IFS('WS-2, WS-3, &amp; WS-4'!$B$6='Watershed Precip Data'!$C$3,'Watershed Precip Data'!C112,'Watershed Precip Data'!$C$14='Watershed Precip Data'!$D$3,'Watershed Precip Data'!D112,'WS-2, WS-3, &amp; WS-4'!$B$6='Watershed Precip Data'!$E$3,'Watershed Precip Data'!E112,'WS-2, WS-3, &amp; WS-4'!$B$6='Watershed Precip Data'!$F$3,'Watershed Precip Data'!F112,'WS-2, WS-3, &amp; WS-4'!$B$6='Watershed Precip Data'!$G$3,'Watershed Precip Data'!G112,'Watershed Precip Data'!$C$14='Watershed Precip Data'!$H$3,'Watershed Precip Data'!H112,'WS-2, WS-3, &amp; WS-4'!$B$6='Watershed Precip Data'!$I$3,'Watershed Precip Data'!I112,'WS-2, WS-3, &amp; WS-4'!$B$6='Watershed Precip Data'!$J$3,'Watershed Precip Data'!J112,'WS-2, WS-3, &amp; WS-4'!$B$6='Watershed Precip Data'!$K$3,'Watershed Precip Data'!K112)</f>
        <v>#N/A</v>
      </c>
      <c r="I110" s="239" t="e">
        <f>MIN(($L$3*('FM-1 &amp; FM-3'!$B$13)),(G110+C110))</f>
        <v>#N/A</v>
      </c>
    </row>
    <row r="111" spans="1:9">
      <c r="A111" s="19">
        <v>4</v>
      </c>
      <c r="B111" s="18">
        <v>18</v>
      </c>
      <c r="C111" s="70" t="e">
        <f>'WS-2, WS-3, &amp; WS-4'!$B$28*'Water Supply Calcs'!$N$7*H111</f>
        <v>#VALUE!</v>
      </c>
      <c r="D111" s="70">
        <v>0</v>
      </c>
      <c r="E111" s="70" t="e">
        <f t="shared" si="3"/>
        <v>#VALUE!</v>
      </c>
      <c r="F111" s="71" t="e">
        <f t="shared" si="4"/>
        <v>#VALUE!</v>
      </c>
      <c r="G111" s="70" t="e">
        <f t="shared" si="5"/>
        <v>#VALUE!</v>
      </c>
      <c r="H111" s="70" t="e">
        <f>_xlfn.IFS('WS-2, WS-3, &amp; WS-4'!$B$6='Watershed Precip Data'!$C$3,'Watershed Precip Data'!C113,'Watershed Precip Data'!$C$14='Watershed Precip Data'!$D$3,'Watershed Precip Data'!D113,'WS-2, WS-3, &amp; WS-4'!$B$6='Watershed Precip Data'!$E$3,'Watershed Precip Data'!E113,'WS-2, WS-3, &amp; WS-4'!$B$6='Watershed Precip Data'!$F$3,'Watershed Precip Data'!F113,'WS-2, WS-3, &amp; WS-4'!$B$6='Watershed Precip Data'!$G$3,'Watershed Precip Data'!G113,'Watershed Precip Data'!$C$14='Watershed Precip Data'!$H$3,'Watershed Precip Data'!H113,'WS-2, WS-3, &amp; WS-4'!$B$6='Watershed Precip Data'!$I$3,'Watershed Precip Data'!I113,'WS-2, WS-3, &amp; WS-4'!$B$6='Watershed Precip Data'!$J$3,'Watershed Precip Data'!J113,'WS-2, WS-3, &amp; WS-4'!$B$6='Watershed Precip Data'!$K$3,'Watershed Precip Data'!K113)</f>
        <v>#N/A</v>
      </c>
      <c r="I111" s="239" t="e">
        <f>MIN(($L$3*('FM-1 &amp; FM-3'!$B$13)),(G111+C111))</f>
        <v>#N/A</v>
      </c>
    </row>
    <row r="112" spans="1:9">
      <c r="A112" s="19">
        <v>4</v>
      </c>
      <c r="B112" s="18">
        <v>19</v>
      </c>
      <c r="C112" s="70" t="e">
        <f>'WS-2, WS-3, &amp; WS-4'!$B$28*'Water Supply Calcs'!$N$7*H112</f>
        <v>#VALUE!</v>
      </c>
      <c r="D112" s="70">
        <v>0</v>
      </c>
      <c r="E112" s="70" t="e">
        <f t="shared" si="3"/>
        <v>#VALUE!</v>
      </c>
      <c r="F112" s="71" t="e">
        <f t="shared" si="4"/>
        <v>#VALUE!</v>
      </c>
      <c r="G112" s="70" t="e">
        <f t="shared" si="5"/>
        <v>#VALUE!</v>
      </c>
      <c r="H112" s="70" t="e">
        <f>_xlfn.IFS('WS-2, WS-3, &amp; WS-4'!$B$6='Watershed Precip Data'!$C$3,'Watershed Precip Data'!C114,'Watershed Precip Data'!$C$14='Watershed Precip Data'!$D$3,'Watershed Precip Data'!D114,'WS-2, WS-3, &amp; WS-4'!$B$6='Watershed Precip Data'!$E$3,'Watershed Precip Data'!E114,'WS-2, WS-3, &amp; WS-4'!$B$6='Watershed Precip Data'!$F$3,'Watershed Precip Data'!F114,'WS-2, WS-3, &amp; WS-4'!$B$6='Watershed Precip Data'!$G$3,'Watershed Precip Data'!G114,'Watershed Precip Data'!$C$14='Watershed Precip Data'!$H$3,'Watershed Precip Data'!H114,'WS-2, WS-3, &amp; WS-4'!$B$6='Watershed Precip Data'!$I$3,'Watershed Precip Data'!I114,'WS-2, WS-3, &amp; WS-4'!$B$6='Watershed Precip Data'!$J$3,'Watershed Precip Data'!J114,'WS-2, WS-3, &amp; WS-4'!$B$6='Watershed Precip Data'!$K$3,'Watershed Precip Data'!K114)</f>
        <v>#N/A</v>
      </c>
      <c r="I112" s="239" t="e">
        <f>MIN(($L$3*('FM-1 &amp; FM-3'!$B$13)),(G112+C112))</f>
        <v>#N/A</v>
      </c>
    </row>
    <row r="113" spans="1:9">
      <c r="A113" s="19">
        <v>4</v>
      </c>
      <c r="B113" s="18">
        <v>20</v>
      </c>
      <c r="C113" s="70" t="e">
        <f>'WS-2, WS-3, &amp; WS-4'!$B$28*'Water Supply Calcs'!$N$7*H113</f>
        <v>#VALUE!</v>
      </c>
      <c r="D113" s="70">
        <v>0</v>
      </c>
      <c r="E113" s="70" t="e">
        <f t="shared" si="3"/>
        <v>#VALUE!</v>
      </c>
      <c r="F113" s="71" t="e">
        <f t="shared" si="4"/>
        <v>#VALUE!</v>
      </c>
      <c r="G113" s="70" t="e">
        <f t="shared" si="5"/>
        <v>#VALUE!</v>
      </c>
      <c r="H113" s="70" t="e">
        <f>_xlfn.IFS('WS-2, WS-3, &amp; WS-4'!$B$6='Watershed Precip Data'!$C$3,'Watershed Precip Data'!C115,'Watershed Precip Data'!$C$14='Watershed Precip Data'!$D$3,'Watershed Precip Data'!D115,'WS-2, WS-3, &amp; WS-4'!$B$6='Watershed Precip Data'!$E$3,'Watershed Precip Data'!E115,'WS-2, WS-3, &amp; WS-4'!$B$6='Watershed Precip Data'!$F$3,'Watershed Precip Data'!F115,'WS-2, WS-3, &amp; WS-4'!$B$6='Watershed Precip Data'!$G$3,'Watershed Precip Data'!G115,'Watershed Precip Data'!$C$14='Watershed Precip Data'!$H$3,'Watershed Precip Data'!H115,'WS-2, WS-3, &amp; WS-4'!$B$6='Watershed Precip Data'!$I$3,'Watershed Precip Data'!I115,'WS-2, WS-3, &amp; WS-4'!$B$6='Watershed Precip Data'!$J$3,'Watershed Precip Data'!J115,'WS-2, WS-3, &amp; WS-4'!$B$6='Watershed Precip Data'!$K$3,'Watershed Precip Data'!K115)</f>
        <v>#N/A</v>
      </c>
      <c r="I113" s="239" t="e">
        <f>MIN(($L$3*('FM-1 &amp; FM-3'!$B$13)),(G113+C113))</f>
        <v>#N/A</v>
      </c>
    </row>
    <row r="114" spans="1:9">
      <c r="A114" s="19">
        <v>4</v>
      </c>
      <c r="B114" s="18">
        <v>21</v>
      </c>
      <c r="C114" s="70" t="e">
        <f>'WS-2, WS-3, &amp; WS-4'!$B$28*'Water Supply Calcs'!$N$7*H114</f>
        <v>#VALUE!</v>
      </c>
      <c r="D114" s="70">
        <v>0</v>
      </c>
      <c r="E114" s="70" t="e">
        <f t="shared" si="3"/>
        <v>#VALUE!</v>
      </c>
      <c r="F114" s="71" t="e">
        <f t="shared" si="4"/>
        <v>#VALUE!</v>
      </c>
      <c r="G114" s="70" t="e">
        <f t="shared" si="5"/>
        <v>#VALUE!</v>
      </c>
      <c r="H114" s="70" t="e">
        <f>_xlfn.IFS('WS-2, WS-3, &amp; WS-4'!$B$6='Watershed Precip Data'!$C$3,'Watershed Precip Data'!C116,'Watershed Precip Data'!$C$14='Watershed Precip Data'!$D$3,'Watershed Precip Data'!D116,'WS-2, WS-3, &amp; WS-4'!$B$6='Watershed Precip Data'!$E$3,'Watershed Precip Data'!E116,'WS-2, WS-3, &amp; WS-4'!$B$6='Watershed Precip Data'!$F$3,'Watershed Precip Data'!F116,'WS-2, WS-3, &amp; WS-4'!$B$6='Watershed Precip Data'!$G$3,'Watershed Precip Data'!G116,'Watershed Precip Data'!$C$14='Watershed Precip Data'!$H$3,'Watershed Precip Data'!H116,'WS-2, WS-3, &amp; WS-4'!$B$6='Watershed Precip Data'!$I$3,'Watershed Precip Data'!I116,'WS-2, WS-3, &amp; WS-4'!$B$6='Watershed Precip Data'!$J$3,'Watershed Precip Data'!J116,'WS-2, WS-3, &amp; WS-4'!$B$6='Watershed Precip Data'!$K$3,'Watershed Precip Data'!K116)</f>
        <v>#N/A</v>
      </c>
      <c r="I114" s="239" t="e">
        <f>MIN(($L$3*('FM-1 &amp; FM-3'!$B$13)),(G114+C114))</f>
        <v>#N/A</v>
      </c>
    </row>
    <row r="115" spans="1:9">
      <c r="A115" s="19">
        <v>4</v>
      </c>
      <c r="B115" s="18">
        <v>22</v>
      </c>
      <c r="C115" s="70" t="e">
        <f>'WS-2, WS-3, &amp; WS-4'!$B$28*'Water Supply Calcs'!$N$7*H115</f>
        <v>#VALUE!</v>
      </c>
      <c r="D115" s="70">
        <v>0</v>
      </c>
      <c r="E115" s="70" t="e">
        <f t="shared" si="3"/>
        <v>#VALUE!</v>
      </c>
      <c r="F115" s="71" t="e">
        <f t="shared" si="4"/>
        <v>#VALUE!</v>
      </c>
      <c r="G115" s="70" t="e">
        <f t="shared" si="5"/>
        <v>#VALUE!</v>
      </c>
      <c r="H115" s="70" t="e">
        <f>_xlfn.IFS('WS-2, WS-3, &amp; WS-4'!$B$6='Watershed Precip Data'!$C$3,'Watershed Precip Data'!C117,'Watershed Precip Data'!$C$14='Watershed Precip Data'!$D$3,'Watershed Precip Data'!D117,'WS-2, WS-3, &amp; WS-4'!$B$6='Watershed Precip Data'!$E$3,'Watershed Precip Data'!E117,'WS-2, WS-3, &amp; WS-4'!$B$6='Watershed Precip Data'!$F$3,'Watershed Precip Data'!F117,'WS-2, WS-3, &amp; WS-4'!$B$6='Watershed Precip Data'!$G$3,'Watershed Precip Data'!G117,'Watershed Precip Data'!$C$14='Watershed Precip Data'!$H$3,'Watershed Precip Data'!H117,'WS-2, WS-3, &amp; WS-4'!$B$6='Watershed Precip Data'!$I$3,'Watershed Precip Data'!I117,'WS-2, WS-3, &amp; WS-4'!$B$6='Watershed Precip Data'!$J$3,'Watershed Precip Data'!J117,'WS-2, WS-3, &amp; WS-4'!$B$6='Watershed Precip Data'!$K$3,'Watershed Precip Data'!K117)</f>
        <v>#N/A</v>
      </c>
      <c r="I115" s="239" t="e">
        <f>MIN(($L$3*('FM-1 &amp; FM-3'!$B$13)),(G115+C115))</f>
        <v>#N/A</v>
      </c>
    </row>
    <row r="116" spans="1:9">
      <c r="A116" s="19">
        <v>4</v>
      </c>
      <c r="B116" s="18">
        <v>23</v>
      </c>
      <c r="C116" s="70" t="e">
        <f>'WS-2, WS-3, &amp; WS-4'!$B$28*'Water Supply Calcs'!$N$7*H116</f>
        <v>#VALUE!</v>
      </c>
      <c r="D116" s="70">
        <v>0</v>
      </c>
      <c r="E116" s="70" t="e">
        <f t="shared" si="3"/>
        <v>#VALUE!</v>
      </c>
      <c r="F116" s="71" t="e">
        <f t="shared" si="4"/>
        <v>#VALUE!</v>
      </c>
      <c r="G116" s="70" t="e">
        <f t="shared" si="5"/>
        <v>#VALUE!</v>
      </c>
      <c r="H116" s="70" t="e">
        <f>_xlfn.IFS('WS-2, WS-3, &amp; WS-4'!$B$6='Watershed Precip Data'!$C$3,'Watershed Precip Data'!C118,'Watershed Precip Data'!$C$14='Watershed Precip Data'!$D$3,'Watershed Precip Data'!D118,'WS-2, WS-3, &amp; WS-4'!$B$6='Watershed Precip Data'!$E$3,'Watershed Precip Data'!E118,'WS-2, WS-3, &amp; WS-4'!$B$6='Watershed Precip Data'!$F$3,'Watershed Precip Data'!F118,'WS-2, WS-3, &amp; WS-4'!$B$6='Watershed Precip Data'!$G$3,'Watershed Precip Data'!G118,'Watershed Precip Data'!$C$14='Watershed Precip Data'!$H$3,'Watershed Precip Data'!H118,'WS-2, WS-3, &amp; WS-4'!$B$6='Watershed Precip Data'!$I$3,'Watershed Precip Data'!I118,'WS-2, WS-3, &amp; WS-4'!$B$6='Watershed Precip Data'!$J$3,'Watershed Precip Data'!J118,'WS-2, WS-3, &amp; WS-4'!$B$6='Watershed Precip Data'!$K$3,'Watershed Precip Data'!K118)</f>
        <v>#N/A</v>
      </c>
      <c r="I116" s="239" t="e">
        <f>MIN(($L$3*('FM-1 &amp; FM-3'!$B$13)),(G116+C116))</f>
        <v>#N/A</v>
      </c>
    </row>
    <row r="117" spans="1:9">
      <c r="A117" s="19">
        <v>4</v>
      </c>
      <c r="B117" s="18">
        <v>24</v>
      </c>
      <c r="C117" s="70" t="e">
        <f>'WS-2, WS-3, &amp; WS-4'!$B$28*'Water Supply Calcs'!$N$7*H117</f>
        <v>#VALUE!</v>
      </c>
      <c r="D117" s="70">
        <v>0</v>
      </c>
      <c r="E117" s="70" t="e">
        <f t="shared" si="3"/>
        <v>#VALUE!</v>
      </c>
      <c r="F117" s="71" t="e">
        <f t="shared" si="4"/>
        <v>#VALUE!</v>
      </c>
      <c r="G117" s="70" t="e">
        <f t="shared" si="5"/>
        <v>#VALUE!</v>
      </c>
      <c r="H117" s="70" t="e">
        <f>_xlfn.IFS('WS-2, WS-3, &amp; WS-4'!$B$6='Watershed Precip Data'!$C$3,'Watershed Precip Data'!C119,'Watershed Precip Data'!$C$14='Watershed Precip Data'!$D$3,'Watershed Precip Data'!D119,'WS-2, WS-3, &amp; WS-4'!$B$6='Watershed Precip Data'!$E$3,'Watershed Precip Data'!E119,'WS-2, WS-3, &amp; WS-4'!$B$6='Watershed Precip Data'!$F$3,'Watershed Precip Data'!F119,'WS-2, WS-3, &amp; WS-4'!$B$6='Watershed Precip Data'!$G$3,'Watershed Precip Data'!G119,'Watershed Precip Data'!$C$14='Watershed Precip Data'!$H$3,'Watershed Precip Data'!H119,'WS-2, WS-3, &amp; WS-4'!$B$6='Watershed Precip Data'!$I$3,'Watershed Precip Data'!I119,'WS-2, WS-3, &amp; WS-4'!$B$6='Watershed Precip Data'!$J$3,'Watershed Precip Data'!J119,'WS-2, WS-3, &amp; WS-4'!$B$6='Watershed Precip Data'!$K$3,'Watershed Precip Data'!K119)</f>
        <v>#N/A</v>
      </c>
      <c r="I117" s="239" t="e">
        <f>MIN(($L$3*('FM-1 &amp; FM-3'!$B$13)),(G117+C117))</f>
        <v>#N/A</v>
      </c>
    </row>
    <row r="118" spans="1:9">
      <c r="A118" s="19">
        <v>4</v>
      </c>
      <c r="B118" s="18">
        <v>25</v>
      </c>
      <c r="C118" s="70" t="e">
        <f>'WS-2, WS-3, &amp; WS-4'!$B$28*'Water Supply Calcs'!$N$7*H118</f>
        <v>#VALUE!</v>
      </c>
      <c r="D118" s="70">
        <v>0</v>
      </c>
      <c r="E118" s="70" t="e">
        <f t="shared" si="3"/>
        <v>#VALUE!</v>
      </c>
      <c r="F118" s="71" t="e">
        <f t="shared" si="4"/>
        <v>#VALUE!</v>
      </c>
      <c r="G118" s="70" t="e">
        <f t="shared" si="5"/>
        <v>#VALUE!</v>
      </c>
      <c r="H118" s="70" t="e">
        <f>_xlfn.IFS('WS-2, WS-3, &amp; WS-4'!$B$6='Watershed Precip Data'!$C$3,'Watershed Precip Data'!C120,'Watershed Precip Data'!$C$14='Watershed Precip Data'!$D$3,'Watershed Precip Data'!D120,'WS-2, WS-3, &amp; WS-4'!$B$6='Watershed Precip Data'!$E$3,'Watershed Precip Data'!E120,'WS-2, WS-3, &amp; WS-4'!$B$6='Watershed Precip Data'!$F$3,'Watershed Precip Data'!F120,'WS-2, WS-3, &amp; WS-4'!$B$6='Watershed Precip Data'!$G$3,'Watershed Precip Data'!G120,'Watershed Precip Data'!$C$14='Watershed Precip Data'!$H$3,'Watershed Precip Data'!H120,'WS-2, WS-3, &amp; WS-4'!$B$6='Watershed Precip Data'!$I$3,'Watershed Precip Data'!I120,'WS-2, WS-3, &amp; WS-4'!$B$6='Watershed Precip Data'!$J$3,'Watershed Precip Data'!J120,'WS-2, WS-3, &amp; WS-4'!$B$6='Watershed Precip Data'!$K$3,'Watershed Precip Data'!K120)</f>
        <v>#N/A</v>
      </c>
      <c r="I118" s="239" t="e">
        <f>MIN(($L$3*('FM-1 &amp; FM-3'!$B$13)),(G118+C118))</f>
        <v>#N/A</v>
      </c>
    </row>
    <row r="119" spans="1:9">
      <c r="A119" s="19">
        <v>4</v>
      </c>
      <c r="B119" s="18">
        <v>26</v>
      </c>
      <c r="C119" s="70" t="e">
        <f>'WS-2, WS-3, &amp; WS-4'!$B$28*'Water Supply Calcs'!$N$7*H119</f>
        <v>#VALUE!</v>
      </c>
      <c r="D119" s="70">
        <v>0</v>
      </c>
      <c r="E119" s="70" t="e">
        <f t="shared" si="3"/>
        <v>#VALUE!</v>
      </c>
      <c r="F119" s="71" t="e">
        <f t="shared" si="4"/>
        <v>#VALUE!</v>
      </c>
      <c r="G119" s="70" t="e">
        <f t="shared" si="5"/>
        <v>#VALUE!</v>
      </c>
      <c r="H119" s="70" t="e">
        <f>_xlfn.IFS('WS-2, WS-3, &amp; WS-4'!$B$6='Watershed Precip Data'!$C$3,'Watershed Precip Data'!C121,'Watershed Precip Data'!$C$14='Watershed Precip Data'!$D$3,'Watershed Precip Data'!D121,'WS-2, WS-3, &amp; WS-4'!$B$6='Watershed Precip Data'!$E$3,'Watershed Precip Data'!E121,'WS-2, WS-3, &amp; WS-4'!$B$6='Watershed Precip Data'!$F$3,'Watershed Precip Data'!F121,'WS-2, WS-3, &amp; WS-4'!$B$6='Watershed Precip Data'!$G$3,'Watershed Precip Data'!G121,'Watershed Precip Data'!$C$14='Watershed Precip Data'!$H$3,'Watershed Precip Data'!H121,'WS-2, WS-3, &amp; WS-4'!$B$6='Watershed Precip Data'!$I$3,'Watershed Precip Data'!I121,'WS-2, WS-3, &amp; WS-4'!$B$6='Watershed Precip Data'!$J$3,'Watershed Precip Data'!J121,'WS-2, WS-3, &amp; WS-4'!$B$6='Watershed Precip Data'!$K$3,'Watershed Precip Data'!K121)</f>
        <v>#N/A</v>
      </c>
      <c r="I119" s="239" t="e">
        <f>MIN(($L$3*('FM-1 &amp; FM-3'!$B$13)),(G119+C119))</f>
        <v>#N/A</v>
      </c>
    </row>
    <row r="120" spans="1:9">
      <c r="A120" s="19">
        <v>4</v>
      </c>
      <c r="B120" s="18">
        <v>27</v>
      </c>
      <c r="C120" s="70" t="e">
        <f>'WS-2, WS-3, &amp; WS-4'!$B$28*'Water Supply Calcs'!$N$7*H120</f>
        <v>#VALUE!</v>
      </c>
      <c r="D120" s="70">
        <v>0</v>
      </c>
      <c r="E120" s="70" t="e">
        <f t="shared" si="3"/>
        <v>#VALUE!</v>
      </c>
      <c r="F120" s="71" t="e">
        <f t="shared" si="4"/>
        <v>#VALUE!</v>
      </c>
      <c r="G120" s="70" t="e">
        <f t="shared" si="5"/>
        <v>#VALUE!</v>
      </c>
      <c r="H120" s="70" t="e">
        <f>_xlfn.IFS('WS-2, WS-3, &amp; WS-4'!$B$6='Watershed Precip Data'!$C$3,'Watershed Precip Data'!C122,'Watershed Precip Data'!$C$14='Watershed Precip Data'!$D$3,'Watershed Precip Data'!D122,'WS-2, WS-3, &amp; WS-4'!$B$6='Watershed Precip Data'!$E$3,'Watershed Precip Data'!E122,'WS-2, WS-3, &amp; WS-4'!$B$6='Watershed Precip Data'!$F$3,'Watershed Precip Data'!F122,'WS-2, WS-3, &amp; WS-4'!$B$6='Watershed Precip Data'!$G$3,'Watershed Precip Data'!G122,'Watershed Precip Data'!$C$14='Watershed Precip Data'!$H$3,'Watershed Precip Data'!H122,'WS-2, WS-3, &amp; WS-4'!$B$6='Watershed Precip Data'!$I$3,'Watershed Precip Data'!I122,'WS-2, WS-3, &amp; WS-4'!$B$6='Watershed Precip Data'!$J$3,'Watershed Precip Data'!J122,'WS-2, WS-3, &amp; WS-4'!$B$6='Watershed Precip Data'!$K$3,'Watershed Precip Data'!K122)</f>
        <v>#N/A</v>
      </c>
      <c r="I120" s="239" t="e">
        <f>MIN(($L$3*('FM-1 &amp; FM-3'!$B$13)),(G120+C120))</f>
        <v>#N/A</v>
      </c>
    </row>
    <row r="121" spans="1:9">
      <c r="A121" s="19">
        <v>4</v>
      </c>
      <c r="B121" s="18">
        <v>28</v>
      </c>
      <c r="C121" s="70" t="e">
        <f>'WS-2, WS-3, &amp; WS-4'!$B$28*'Water Supply Calcs'!$N$7*H121</f>
        <v>#VALUE!</v>
      </c>
      <c r="D121" s="70">
        <v>0</v>
      </c>
      <c r="E121" s="70" t="e">
        <f t="shared" si="3"/>
        <v>#VALUE!</v>
      </c>
      <c r="F121" s="71" t="e">
        <f t="shared" si="4"/>
        <v>#VALUE!</v>
      </c>
      <c r="G121" s="70" t="e">
        <f t="shared" si="5"/>
        <v>#VALUE!</v>
      </c>
      <c r="H121" s="70" t="e">
        <f>_xlfn.IFS('WS-2, WS-3, &amp; WS-4'!$B$6='Watershed Precip Data'!$C$3,'Watershed Precip Data'!C123,'Watershed Precip Data'!$C$14='Watershed Precip Data'!$D$3,'Watershed Precip Data'!D123,'WS-2, WS-3, &amp; WS-4'!$B$6='Watershed Precip Data'!$E$3,'Watershed Precip Data'!E123,'WS-2, WS-3, &amp; WS-4'!$B$6='Watershed Precip Data'!$F$3,'Watershed Precip Data'!F123,'WS-2, WS-3, &amp; WS-4'!$B$6='Watershed Precip Data'!$G$3,'Watershed Precip Data'!G123,'Watershed Precip Data'!$C$14='Watershed Precip Data'!$H$3,'Watershed Precip Data'!H123,'WS-2, WS-3, &amp; WS-4'!$B$6='Watershed Precip Data'!$I$3,'Watershed Precip Data'!I123,'WS-2, WS-3, &amp; WS-4'!$B$6='Watershed Precip Data'!$J$3,'Watershed Precip Data'!J123,'WS-2, WS-3, &amp; WS-4'!$B$6='Watershed Precip Data'!$K$3,'Watershed Precip Data'!K123)</f>
        <v>#N/A</v>
      </c>
      <c r="I121" s="239" t="e">
        <f>MIN(($L$3*('FM-1 &amp; FM-3'!$B$13)),(G121+C121))</f>
        <v>#N/A</v>
      </c>
    </row>
    <row r="122" spans="1:9">
      <c r="A122" s="19">
        <v>4</v>
      </c>
      <c r="B122" s="18">
        <v>29</v>
      </c>
      <c r="C122" s="70" t="e">
        <f>'WS-2, WS-3, &amp; WS-4'!$B$28*'Water Supply Calcs'!$N$7*H122</f>
        <v>#VALUE!</v>
      </c>
      <c r="D122" s="70">
        <v>0</v>
      </c>
      <c r="E122" s="70" t="e">
        <f t="shared" si="3"/>
        <v>#VALUE!</v>
      </c>
      <c r="F122" s="71" t="e">
        <f t="shared" si="4"/>
        <v>#VALUE!</v>
      </c>
      <c r="G122" s="70" t="e">
        <f t="shared" si="5"/>
        <v>#VALUE!</v>
      </c>
      <c r="H122" s="70" t="e">
        <f>_xlfn.IFS('WS-2, WS-3, &amp; WS-4'!$B$6='Watershed Precip Data'!$C$3,'Watershed Precip Data'!C124,'Watershed Precip Data'!$C$14='Watershed Precip Data'!$D$3,'Watershed Precip Data'!D124,'WS-2, WS-3, &amp; WS-4'!$B$6='Watershed Precip Data'!$E$3,'Watershed Precip Data'!E124,'WS-2, WS-3, &amp; WS-4'!$B$6='Watershed Precip Data'!$F$3,'Watershed Precip Data'!F124,'WS-2, WS-3, &amp; WS-4'!$B$6='Watershed Precip Data'!$G$3,'Watershed Precip Data'!G124,'Watershed Precip Data'!$C$14='Watershed Precip Data'!$H$3,'Watershed Precip Data'!H124,'WS-2, WS-3, &amp; WS-4'!$B$6='Watershed Precip Data'!$I$3,'Watershed Precip Data'!I124,'WS-2, WS-3, &amp; WS-4'!$B$6='Watershed Precip Data'!$J$3,'Watershed Precip Data'!J124,'WS-2, WS-3, &amp; WS-4'!$B$6='Watershed Precip Data'!$K$3,'Watershed Precip Data'!K124)</f>
        <v>#N/A</v>
      </c>
      <c r="I122" s="239" t="e">
        <f>MIN(($L$3*('FM-1 &amp; FM-3'!$B$13)),(G122+C122))</f>
        <v>#N/A</v>
      </c>
    </row>
    <row r="123" spans="1:9">
      <c r="A123" s="19">
        <v>4</v>
      </c>
      <c r="B123" s="18">
        <v>30</v>
      </c>
      <c r="C123" s="70" t="e">
        <f>'WS-2, WS-3, &amp; WS-4'!$B$28*'Water Supply Calcs'!$N$7*H123</f>
        <v>#VALUE!</v>
      </c>
      <c r="D123" s="70">
        <v>0</v>
      </c>
      <c r="E123" s="70" t="e">
        <f t="shared" si="3"/>
        <v>#VALUE!</v>
      </c>
      <c r="F123" s="71" t="e">
        <f t="shared" si="4"/>
        <v>#VALUE!</v>
      </c>
      <c r="G123" s="70" t="e">
        <f t="shared" si="5"/>
        <v>#VALUE!</v>
      </c>
      <c r="H123" s="70" t="e">
        <f>_xlfn.IFS('WS-2, WS-3, &amp; WS-4'!$B$6='Watershed Precip Data'!$C$3,'Watershed Precip Data'!C125,'Watershed Precip Data'!$C$14='Watershed Precip Data'!$D$3,'Watershed Precip Data'!D125,'WS-2, WS-3, &amp; WS-4'!$B$6='Watershed Precip Data'!$E$3,'Watershed Precip Data'!E125,'WS-2, WS-3, &amp; WS-4'!$B$6='Watershed Precip Data'!$F$3,'Watershed Precip Data'!F125,'WS-2, WS-3, &amp; WS-4'!$B$6='Watershed Precip Data'!$G$3,'Watershed Precip Data'!G125,'Watershed Precip Data'!$C$14='Watershed Precip Data'!$H$3,'Watershed Precip Data'!H125,'WS-2, WS-3, &amp; WS-4'!$B$6='Watershed Precip Data'!$I$3,'Watershed Precip Data'!I125,'WS-2, WS-3, &amp; WS-4'!$B$6='Watershed Precip Data'!$J$3,'Watershed Precip Data'!J125,'WS-2, WS-3, &amp; WS-4'!$B$6='Watershed Precip Data'!$K$3,'Watershed Precip Data'!K125)</f>
        <v>#N/A</v>
      </c>
      <c r="I123" s="239" t="e">
        <f>MIN(($L$3*('FM-1 &amp; FM-3'!$B$13)),(G123+C123))</f>
        <v>#N/A</v>
      </c>
    </row>
    <row r="124" spans="1:9">
      <c r="A124" s="19">
        <v>5</v>
      </c>
      <c r="B124" s="18">
        <v>1</v>
      </c>
      <c r="C124" s="70" t="e">
        <f>'WS-2, WS-3, &amp; WS-4'!$B$28*'Water Supply Calcs'!$N$7*H124</f>
        <v>#VALUE!</v>
      </c>
      <c r="D124" s="70">
        <v>0</v>
      </c>
      <c r="E124" s="70" t="e">
        <f t="shared" si="3"/>
        <v>#VALUE!</v>
      </c>
      <c r="F124" s="71" t="e">
        <f t="shared" si="4"/>
        <v>#VALUE!</v>
      </c>
      <c r="G124" s="70" t="e">
        <f t="shared" si="5"/>
        <v>#VALUE!</v>
      </c>
      <c r="H124" s="70" t="e">
        <f>_xlfn.IFS('WS-2, WS-3, &amp; WS-4'!$B$6='Watershed Precip Data'!$C$3,'Watershed Precip Data'!C126,'Watershed Precip Data'!$C$14='Watershed Precip Data'!$D$3,'Watershed Precip Data'!D126,'WS-2, WS-3, &amp; WS-4'!$B$6='Watershed Precip Data'!$E$3,'Watershed Precip Data'!E126,'WS-2, WS-3, &amp; WS-4'!$B$6='Watershed Precip Data'!$F$3,'Watershed Precip Data'!F126,'WS-2, WS-3, &amp; WS-4'!$B$6='Watershed Precip Data'!$G$3,'Watershed Precip Data'!G126,'Watershed Precip Data'!$C$14='Watershed Precip Data'!$H$3,'Watershed Precip Data'!H126,'WS-2, WS-3, &amp; WS-4'!$B$6='Watershed Precip Data'!$I$3,'Watershed Precip Data'!I126,'WS-2, WS-3, &amp; WS-4'!$B$6='Watershed Precip Data'!$J$3,'Watershed Precip Data'!J126,'WS-2, WS-3, &amp; WS-4'!$B$6='Watershed Precip Data'!$K$3,'Watershed Precip Data'!K126)</f>
        <v>#N/A</v>
      </c>
      <c r="I124" s="239" t="e">
        <f>MIN(($L$3*('FM-1 &amp; FM-3'!$B$13)),(G124+C124))</f>
        <v>#N/A</v>
      </c>
    </row>
    <row r="125" spans="1:9">
      <c r="A125" s="19">
        <v>5</v>
      </c>
      <c r="B125" s="18">
        <v>2</v>
      </c>
      <c r="C125" s="70" t="e">
        <f>'WS-2, WS-3, &amp; WS-4'!$B$28*'Water Supply Calcs'!$N$7*H125</f>
        <v>#VALUE!</v>
      </c>
      <c r="D125" s="70">
        <v>0</v>
      </c>
      <c r="E125" s="70" t="e">
        <f t="shared" si="3"/>
        <v>#VALUE!</v>
      </c>
      <c r="F125" s="71" t="e">
        <f t="shared" si="4"/>
        <v>#VALUE!</v>
      </c>
      <c r="G125" s="70" t="e">
        <f t="shared" si="5"/>
        <v>#VALUE!</v>
      </c>
      <c r="H125" s="70" t="e">
        <f>_xlfn.IFS('WS-2, WS-3, &amp; WS-4'!$B$6='Watershed Precip Data'!$C$3,'Watershed Precip Data'!C127,'Watershed Precip Data'!$C$14='Watershed Precip Data'!$D$3,'Watershed Precip Data'!D127,'WS-2, WS-3, &amp; WS-4'!$B$6='Watershed Precip Data'!$E$3,'Watershed Precip Data'!E127,'WS-2, WS-3, &amp; WS-4'!$B$6='Watershed Precip Data'!$F$3,'Watershed Precip Data'!F127,'WS-2, WS-3, &amp; WS-4'!$B$6='Watershed Precip Data'!$G$3,'Watershed Precip Data'!G127,'Watershed Precip Data'!$C$14='Watershed Precip Data'!$H$3,'Watershed Precip Data'!H127,'WS-2, WS-3, &amp; WS-4'!$B$6='Watershed Precip Data'!$I$3,'Watershed Precip Data'!I127,'WS-2, WS-3, &amp; WS-4'!$B$6='Watershed Precip Data'!$J$3,'Watershed Precip Data'!J127,'WS-2, WS-3, &amp; WS-4'!$B$6='Watershed Precip Data'!$K$3,'Watershed Precip Data'!K127)</f>
        <v>#N/A</v>
      </c>
      <c r="I125" s="239" t="e">
        <f>MIN(($L$3*('FM-1 &amp; FM-3'!$B$13)),(G125+C125))</f>
        <v>#N/A</v>
      </c>
    </row>
    <row r="126" spans="1:9">
      <c r="A126" s="19">
        <v>5</v>
      </c>
      <c r="B126" s="18">
        <v>3</v>
      </c>
      <c r="C126" s="70" t="e">
        <f>'WS-2, WS-3, &amp; WS-4'!$B$28*'Water Supply Calcs'!$N$7*H126</f>
        <v>#VALUE!</v>
      </c>
      <c r="D126" s="70">
        <v>0</v>
      </c>
      <c r="E126" s="70" t="e">
        <f t="shared" si="3"/>
        <v>#VALUE!</v>
      </c>
      <c r="F126" s="71" t="e">
        <f t="shared" si="4"/>
        <v>#VALUE!</v>
      </c>
      <c r="G126" s="70" t="e">
        <f t="shared" si="5"/>
        <v>#VALUE!</v>
      </c>
      <c r="H126" s="70" t="e">
        <f>_xlfn.IFS('WS-2, WS-3, &amp; WS-4'!$B$6='Watershed Precip Data'!$C$3,'Watershed Precip Data'!C128,'Watershed Precip Data'!$C$14='Watershed Precip Data'!$D$3,'Watershed Precip Data'!D128,'WS-2, WS-3, &amp; WS-4'!$B$6='Watershed Precip Data'!$E$3,'Watershed Precip Data'!E128,'WS-2, WS-3, &amp; WS-4'!$B$6='Watershed Precip Data'!$F$3,'Watershed Precip Data'!F128,'WS-2, WS-3, &amp; WS-4'!$B$6='Watershed Precip Data'!$G$3,'Watershed Precip Data'!G128,'Watershed Precip Data'!$C$14='Watershed Precip Data'!$H$3,'Watershed Precip Data'!H128,'WS-2, WS-3, &amp; WS-4'!$B$6='Watershed Precip Data'!$I$3,'Watershed Precip Data'!I128,'WS-2, WS-3, &amp; WS-4'!$B$6='Watershed Precip Data'!$J$3,'Watershed Precip Data'!J128,'WS-2, WS-3, &amp; WS-4'!$B$6='Watershed Precip Data'!$K$3,'Watershed Precip Data'!K128)</f>
        <v>#N/A</v>
      </c>
      <c r="I126" s="239" t="e">
        <f>MIN(($L$3*('FM-1 &amp; FM-3'!$B$13)),(G126+C126))</f>
        <v>#N/A</v>
      </c>
    </row>
    <row r="127" spans="1:9">
      <c r="A127" s="19">
        <v>5</v>
      </c>
      <c r="B127" s="18">
        <v>4</v>
      </c>
      <c r="C127" s="70" t="e">
        <f>'WS-2, WS-3, &amp; WS-4'!$B$28*'Water Supply Calcs'!$N$7*H127</f>
        <v>#VALUE!</v>
      </c>
      <c r="D127" s="70">
        <v>0</v>
      </c>
      <c r="E127" s="70" t="e">
        <f t="shared" si="3"/>
        <v>#VALUE!</v>
      </c>
      <c r="F127" s="71" t="e">
        <f t="shared" si="4"/>
        <v>#VALUE!</v>
      </c>
      <c r="G127" s="70" t="e">
        <f t="shared" si="5"/>
        <v>#VALUE!</v>
      </c>
      <c r="H127" s="70" t="e">
        <f>_xlfn.IFS('WS-2, WS-3, &amp; WS-4'!$B$6='Watershed Precip Data'!$C$3,'Watershed Precip Data'!C129,'Watershed Precip Data'!$C$14='Watershed Precip Data'!$D$3,'Watershed Precip Data'!D129,'WS-2, WS-3, &amp; WS-4'!$B$6='Watershed Precip Data'!$E$3,'Watershed Precip Data'!E129,'WS-2, WS-3, &amp; WS-4'!$B$6='Watershed Precip Data'!$F$3,'Watershed Precip Data'!F129,'WS-2, WS-3, &amp; WS-4'!$B$6='Watershed Precip Data'!$G$3,'Watershed Precip Data'!G129,'Watershed Precip Data'!$C$14='Watershed Precip Data'!$H$3,'Watershed Precip Data'!H129,'WS-2, WS-3, &amp; WS-4'!$B$6='Watershed Precip Data'!$I$3,'Watershed Precip Data'!I129,'WS-2, WS-3, &amp; WS-4'!$B$6='Watershed Precip Data'!$J$3,'Watershed Precip Data'!J129,'WS-2, WS-3, &amp; WS-4'!$B$6='Watershed Precip Data'!$K$3,'Watershed Precip Data'!K129)</f>
        <v>#N/A</v>
      </c>
      <c r="I127" s="239" t="e">
        <f>MIN(($L$3*('FM-1 &amp; FM-3'!$B$13)),(G127+C127))</f>
        <v>#N/A</v>
      </c>
    </row>
    <row r="128" spans="1:9">
      <c r="A128" s="19">
        <v>5</v>
      </c>
      <c r="B128" s="18">
        <v>5</v>
      </c>
      <c r="C128" s="70" t="e">
        <f>'WS-2, WS-3, &amp; WS-4'!$B$28*'Water Supply Calcs'!$N$7*H128</f>
        <v>#VALUE!</v>
      </c>
      <c r="D128" s="70">
        <v>0</v>
      </c>
      <c r="E128" s="70" t="e">
        <f t="shared" si="3"/>
        <v>#VALUE!</v>
      </c>
      <c r="F128" s="71" t="e">
        <f t="shared" si="4"/>
        <v>#VALUE!</v>
      </c>
      <c r="G128" s="70" t="e">
        <f t="shared" si="5"/>
        <v>#VALUE!</v>
      </c>
      <c r="H128" s="70" t="e">
        <f>_xlfn.IFS('WS-2, WS-3, &amp; WS-4'!$B$6='Watershed Precip Data'!$C$3,'Watershed Precip Data'!C130,'Watershed Precip Data'!$C$14='Watershed Precip Data'!$D$3,'Watershed Precip Data'!D130,'WS-2, WS-3, &amp; WS-4'!$B$6='Watershed Precip Data'!$E$3,'Watershed Precip Data'!E130,'WS-2, WS-3, &amp; WS-4'!$B$6='Watershed Precip Data'!$F$3,'Watershed Precip Data'!F130,'WS-2, WS-3, &amp; WS-4'!$B$6='Watershed Precip Data'!$G$3,'Watershed Precip Data'!G130,'Watershed Precip Data'!$C$14='Watershed Precip Data'!$H$3,'Watershed Precip Data'!H130,'WS-2, WS-3, &amp; WS-4'!$B$6='Watershed Precip Data'!$I$3,'Watershed Precip Data'!I130,'WS-2, WS-3, &amp; WS-4'!$B$6='Watershed Precip Data'!$J$3,'Watershed Precip Data'!J130,'WS-2, WS-3, &amp; WS-4'!$B$6='Watershed Precip Data'!$K$3,'Watershed Precip Data'!K130)</f>
        <v>#N/A</v>
      </c>
      <c r="I128" s="239" t="e">
        <f>MIN(($L$3*('FM-1 &amp; FM-3'!$B$13)),(G128+C128))</f>
        <v>#N/A</v>
      </c>
    </row>
    <row r="129" spans="1:9">
      <c r="A129" s="19">
        <v>5</v>
      </c>
      <c r="B129" s="18">
        <v>6</v>
      </c>
      <c r="C129" s="70" t="e">
        <f>'WS-2, WS-3, &amp; WS-4'!$B$28*'Water Supply Calcs'!$N$7*H129</f>
        <v>#VALUE!</v>
      </c>
      <c r="D129" s="70">
        <v>0</v>
      </c>
      <c r="E129" s="70" t="e">
        <f t="shared" si="3"/>
        <v>#VALUE!</v>
      </c>
      <c r="F129" s="71" t="e">
        <f t="shared" si="4"/>
        <v>#VALUE!</v>
      </c>
      <c r="G129" s="70" t="e">
        <f t="shared" si="5"/>
        <v>#VALUE!</v>
      </c>
      <c r="H129" s="70" t="e">
        <f>_xlfn.IFS('WS-2, WS-3, &amp; WS-4'!$B$6='Watershed Precip Data'!$C$3,'Watershed Precip Data'!C131,'Watershed Precip Data'!$C$14='Watershed Precip Data'!$D$3,'Watershed Precip Data'!D131,'WS-2, WS-3, &amp; WS-4'!$B$6='Watershed Precip Data'!$E$3,'Watershed Precip Data'!E131,'WS-2, WS-3, &amp; WS-4'!$B$6='Watershed Precip Data'!$F$3,'Watershed Precip Data'!F131,'WS-2, WS-3, &amp; WS-4'!$B$6='Watershed Precip Data'!$G$3,'Watershed Precip Data'!G131,'Watershed Precip Data'!$C$14='Watershed Precip Data'!$H$3,'Watershed Precip Data'!H131,'WS-2, WS-3, &amp; WS-4'!$B$6='Watershed Precip Data'!$I$3,'Watershed Precip Data'!I131,'WS-2, WS-3, &amp; WS-4'!$B$6='Watershed Precip Data'!$J$3,'Watershed Precip Data'!J131,'WS-2, WS-3, &amp; WS-4'!$B$6='Watershed Precip Data'!$K$3,'Watershed Precip Data'!K131)</f>
        <v>#N/A</v>
      </c>
      <c r="I129" s="239" t="e">
        <f>MIN(($L$3*('FM-1 &amp; FM-3'!$B$13)),(G129+C129))</f>
        <v>#N/A</v>
      </c>
    </row>
    <row r="130" spans="1:9">
      <c r="A130" s="19">
        <v>5</v>
      </c>
      <c r="B130" s="18">
        <v>7</v>
      </c>
      <c r="C130" s="70" t="e">
        <f>'WS-2, WS-3, &amp; WS-4'!$B$28*'Water Supply Calcs'!$N$7*H130</f>
        <v>#VALUE!</v>
      </c>
      <c r="D130" s="70">
        <v>0</v>
      </c>
      <c r="E130" s="70" t="e">
        <f t="shared" si="3"/>
        <v>#VALUE!</v>
      </c>
      <c r="F130" s="71" t="e">
        <f t="shared" si="4"/>
        <v>#VALUE!</v>
      </c>
      <c r="G130" s="70" t="e">
        <f t="shared" si="5"/>
        <v>#VALUE!</v>
      </c>
      <c r="H130" s="70" t="e">
        <f>_xlfn.IFS('WS-2, WS-3, &amp; WS-4'!$B$6='Watershed Precip Data'!$C$3,'Watershed Precip Data'!C132,'Watershed Precip Data'!$C$14='Watershed Precip Data'!$D$3,'Watershed Precip Data'!D132,'WS-2, WS-3, &amp; WS-4'!$B$6='Watershed Precip Data'!$E$3,'Watershed Precip Data'!E132,'WS-2, WS-3, &amp; WS-4'!$B$6='Watershed Precip Data'!$F$3,'Watershed Precip Data'!F132,'WS-2, WS-3, &amp; WS-4'!$B$6='Watershed Precip Data'!$G$3,'Watershed Precip Data'!G132,'Watershed Precip Data'!$C$14='Watershed Precip Data'!$H$3,'Watershed Precip Data'!H132,'WS-2, WS-3, &amp; WS-4'!$B$6='Watershed Precip Data'!$I$3,'Watershed Precip Data'!I132,'WS-2, WS-3, &amp; WS-4'!$B$6='Watershed Precip Data'!$J$3,'Watershed Precip Data'!J132,'WS-2, WS-3, &amp; WS-4'!$B$6='Watershed Precip Data'!$K$3,'Watershed Precip Data'!K132)</f>
        <v>#N/A</v>
      </c>
      <c r="I130" s="239" t="e">
        <f>MIN(($L$3*('FM-1 &amp; FM-3'!$B$13)),(G130+C130))</f>
        <v>#N/A</v>
      </c>
    </row>
    <row r="131" spans="1:9">
      <c r="A131" s="19">
        <v>5</v>
      </c>
      <c r="B131" s="18">
        <v>8</v>
      </c>
      <c r="C131" s="70" t="e">
        <f>'WS-2, WS-3, &amp; WS-4'!$B$28*'Water Supply Calcs'!$N$7*H131</f>
        <v>#VALUE!</v>
      </c>
      <c r="D131" s="70">
        <v>0</v>
      </c>
      <c r="E131" s="70" t="e">
        <f t="shared" ref="E131:E194" si="6">MAX(0,F131-$L$4)</f>
        <v>#VALUE!</v>
      </c>
      <c r="F131" s="71" t="e">
        <f t="shared" si="4"/>
        <v>#VALUE!</v>
      </c>
      <c r="G131" s="70" t="e">
        <f t="shared" si="5"/>
        <v>#VALUE!</v>
      </c>
      <c r="H131" s="70" t="e">
        <f>_xlfn.IFS('WS-2, WS-3, &amp; WS-4'!$B$6='Watershed Precip Data'!$C$3,'Watershed Precip Data'!C133,'Watershed Precip Data'!$C$14='Watershed Precip Data'!$D$3,'Watershed Precip Data'!D133,'WS-2, WS-3, &amp; WS-4'!$B$6='Watershed Precip Data'!$E$3,'Watershed Precip Data'!E133,'WS-2, WS-3, &amp; WS-4'!$B$6='Watershed Precip Data'!$F$3,'Watershed Precip Data'!F133,'WS-2, WS-3, &amp; WS-4'!$B$6='Watershed Precip Data'!$G$3,'Watershed Precip Data'!G133,'Watershed Precip Data'!$C$14='Watershed Precip Data'!$H$3,'Watershed Precip Data'!H133,'WS-2, WS-3, &amp; WS-4'!$B$6='Watershed Precip Data'!$I$3,'Watershed Precip Data'!I133,'WS-2, WS-3, &amp; WS-4'!$B$6='Watershed Precip Data'!$J$3,'Watershed Precip Data'!J133,'WS-2, WS-3, &amp; WS-4'!$B$6='Watershed Precip Data'!$K$3,'Watershed Precip Data'!K133)</f>
        <v>#N/A</v>
      </c>
      <c r="I131" s="239" t="e">
        <f>MIN(($L$3*('FM-1 &amp; FM-3'!$B$13)),(G131+C131))</f>
        <v>#N/A</v>
      </c>
    </row>
    <row r="132" spans="1:9">
      <c r="A132" s="19">
        <v>5</v>
      </c>
      <c r="B132" s="18">
        <v>9</v>
      </c>
      <c r="C132" s="70" t="e">
        <f>'WS-2, WS-3, &amp; WS-4'!$B$28*'Water Supply Calcs'!$N$7*H132</f>
        <v>#VALUE!</v>
      </c>
      <c r="D132" s="70">
        <v>0</v>
      </c>
      <c r="E132" s="70" t="e">
        <f t="shared" si="6"/>
        <v>#VALUE!</v>
      </c>
      <c r="F132" s="71" t="e">
        <f t="shared" ref="F132:F195" si="7">MAX((G131+C132-D132-I131),0)</f>
        <v>#VALUE!</v>
      </c>
      <c r="G132" s="70" t="e">
        <f t="shared" ref="G132:G195" si="8">MAX((F132-E132),0)</f>
        <v>#VALUE!</v>
      </c>
      <c r="H132" s="70" t="e">
        <f>_xlfn.IFS('WS-2, WS-3, &amp; WS-4'!$B$6='Watershed Precip Data'!$C$3,'Watershed Precip Data'!C134,'Watershed Precip Data'!$C$14='Watershed Precip Data'!$D$3,'Watershed Precip Data'!D134,'WS-2, WS-3, &amp; WS-4'!$B$6='Watershed Precip Data'!$E$3,'Watershed Precip Data'!E134,'WS-2, WS-3, &amp; WS-4'!$B$6='Watershed Precip Data'!$F$3,'Watershed Precip Data'!F134,'WS-2, WS-3, &amp; WS-4'!$B$6='Watershed Precip Data'!$G$3,'Watershed Precip Data'!G134,'Watershed Precip Data'!$C$14='Watershed Precip Data'!$H$3,'Watershed Precip Data'!H134,'WS-2, WS-3, &amp; WS-4'!$B$6='Watershed Precip Data'!$I$3,'Watershed Precip Data'!I134,'WS-2, WS-3, &amp; WS-4'!$B$6='Watershed Precip Data'!$J$3,'Watershed Precip Data'!J134,'WS-2, WS-3, &amp; WS-4'!$B$6='Watershed Precip Data'!$K$3,'Watershed Precip Data'!K134)</f>
        <v>#N/A</v>
      </c>
      <c r="I132" s="239" t="e">
        <f>MIN(($L$3*('FM-1 &amp; FM-3'!$B$13)),(G132+C132))</f>
        <v>#N/A</v>
      </c>
    </row>
    <row r="133" spans="1:9">
      <c r="A133" s="19">
        <v>5</v>
      </c>
      <c r="B133" s="18">
        <v>10</v>
      </c>
      <c r="C133" s="70" t="e">
        <f>'WS-2, WS-3, &amp; WS-4'!$B$28*'Water Supply Calcs'!$N$7*H133</f>
        <v>#VALUE!</v>
      </c>
      <c r="D133" s="70">
        <v>0</v>
      </c>
      <c r="E133" s="70" t="e">
        <f t="shared" si="6"/>
        <v>#VALUE!</v>
      </c>
      <c r="F133" s="71" t="e">
        <f t="shared" si="7"/>
        <v>#VALUE!</v>
      </c>
      <c r="G133" s="70" t="e">
        <f t="shared" si="8"/>
        <v>#VALUE!</v>
      </c>
      <c r="H133" s="70" t="e">
        <f>_xlfn.IFS('WS-2, WS-3, &amp; WS-4'!$B$6='Watershed Precip Data'!$C$3,'Watershed Precip Data'!C135,'Watershed Precip Data'!$C$14='Watershed Precip Data'!$D$3,'Watershed Precip Data'!D135,'WS-2, WS-3, &amp; WS-4'!$B$6='Watershed Precip Data'!$E$3,'Watershed Precip Data'!E135,'WS-2, WS-3, &amp; WS-4'!$B$6='Watershed Precip Data'!$F$3,'Watershed Precip Data'!F135,'WS-2, WS-3, &amp; WS-4'!$B$6='Watershed Precip Data'!$G$3,'Watershed Precip Data'!G135,'Watershed Precip Data'!$C$14='Watershed Precip Data'!$H$3,'Watershed Precip Data'!H135,'WS-2, WS-3, &amp; WS-4'!$B$6='Watershed Precip Data'!$I$3,'Watershed Precip Data'!I135,'WS-2, WS-3, &amp; WS-4'!$B$6='Watershed Precip Data'!$J$3,'Watershed Precip Data'!J135,'WS-2, WS-3, &amp; WS-4'!$B$6='Watershed Precip Data'!$K$3,'Watershed Precip Data'!K135)</f>
        <v>#N/A</v>
      </c>
      <c r="I133" s="239" t="e">
        <f>MIN(($L$3*('FM-1 &amp; FM-3'!$B$13)),(G133+C133))</f>
        <v>#N/A</v>
      </c>
    </row>
    <row r="134" spans="1:9">
      <c r="A134" s="19">
        <v>5</v>
      </c>
      <c r="B134" s="18">
        <v>11</v>
      </c>
      <c r="C134" s="70" t="e">
        <f>'WS-2, WS-3, &amp; WS-4'!$B$28*'Water Supply Calcs'!$N$7*H134</f>
        <v>#VALUE!</v>
      </c>
      <c r="D134" s="70">
        <v>0</v>
      </c>
      <c r="E134" s="70" t="e">
        <f t="shared" si="6"/>
        <v>#VALUE!</v>
      </c>
      <c r="F134" s="71" t="e">
        <f t="shared" si="7"/>
        <v>#VALUE!</v>
      </c>
      <c r="G134" s="70" t="e">
        <f t="shared" si="8"/>
        <v>#VALUE!</v>
      </c>
      <c r="H134" s="70" t="e">
        <f>_xlfn.IFS('WS-2, WS-3, &amp; WS-4'!$B$6='Watershed Precip Data'!$C$3,'Watershed Precip Data'!C136,'Watershed Precip Data'!$C$14='Watershed Precip Data'!$D$3,'Watershed Precip Data'!D136,'WS-2, WS-3, &amp; WS-4'!$B$6='Watershed Precip Data'!$E$3,'Watershed Precip Data'!E136,'WS-2, WS-3, &amp; WS-4'!$B$6='Watershed Precip Data'!$F$3,'Watershed Precip Data'!F136,'WS-2, WS-3, &amp; WS-4'!$B$6='Watershed Precip Data'!$G$3,'Watershed Precip Data'!G136,'Watershed Precip Data'!$C$14='Watershed Precip Data'!$H$3,'Watershed Precip Data'!H136,'WS-2, WS-3, &amp; WS-4'!$B$6='Watershed Precip Data'!$I$3,'Watershed Precip Data'!I136,'WS-2, WS-3, &amp; WS-4'!$B$6='Watershed Precip Data'!$J$3,'Watershed Precip Data'!J136,'WS-2, WS-3, &amp; WS-4'!$B$6='Watershed Precip Data'!$K$3,'Watershed Precip Data'!K136)</f>
        <v>#N/A</v>
      </c>
      <c r="I134" s="239" t="e">
        <f>MIN(($L$3*('FM-1 &amp; FM-3'!$B$13)),(G134+C134))</f>
        <v>#N/A</v>
      </c>
    </row>
    <row r="135" spans="1:9">
      <c r="A135" s="19">
        <v>5</v>
      </c>
      <c r="B135" s="18">
        <v>12</v>
      </c>
      <c r="C135" s="70" t="e">
        <f>'WS-2, WS-3, &amp; WS-4'!$B$28*'Water Supply Calcs'!$N$7*H135</f>
        <v>#VALUE!</v>
      </c>
      <c r="D135" s="70">
        <v>0</v>
      </c>
      <c r="E135" s="70" t="e">
        <f t="shared" si="6"/>
        <v>#VALUE!</v>
      </c>
      <c r="F135" s="71" t="e">
        <f t="shared" si="7"/>
        <v>#VALUE!</v>
      </c>
      <c r="G135" s="70" t="e">
        <f t="shared" si="8"/>
        <v>#VALUE!</v>
      </c>
      <c r="H135" s="70" t="e">
        <f>_xlfn.IFS('WS-2, WS-3, &amp; WS-4'!$B$6='Watershed Precip Data'!$C$3,'Watershed Precip Data'!C137,'Watershed Precip Data'!$C$14='Watershed Precip Data'!$D$3,'Watershed Precip Data'!D137,'WS-2, WS-3, &amp; WS-4'!$B$6='Watershed Precip Data'!$E$3,'Watershed Precip Data'!E137,'WS-2, WS-3, &amp; WS-4'!$B$6='Watershed Precip Data'!$F$3,'Watershed Precip Data'!F137,'WS-2, WS-3, &amp; WS-4'!$B$6='Watershed Precip Data'!$G$3,'Watershed Precip Data'!G137,'Watershed Precip Data'!$C$14='Watershed Precip Data'!$H$3,'Watershed Precip Data'!H137,'WS-2, WS-3, &amp; WS-4'!$B$6='Watershed Precip Data'!$I$3,'Watershed Precip Data'!I137,'WS-2, WS-3, &amp; WS-4'!$B$6='Watershed Precip Data'!$J$3,'Watershed Precip Data'!J137,'WS-2, WS-3, &amp; WS-4'!$B$6='Watershed Precip Data'!$K$3,'Watershed Precip Data'!K137)</f>
        <v>#N/A</v>
      </c>
      <c r="I135" s="239" t="e">
        <f>MIN(($L$3*('FM-1 &amp; FM-3'!$B$13)),(G135+C135))</f>
        <v>#N/A</v>
      </c>
    </row>
    <row r="136" spans="1:9">
      <c r="A136" s="19">
        <v>5</v>
      </c>
      <c r="B136" s="18">
        <v>13</v>
      </c>
      <c r="C136" s="70" t="e">
        <f>'WS-2, WS-3, &amp; WS-4'!$B$28*'Water Supply Calcs'!$N$7*H136</f>
        <v>#VALUE!</v>
      </c>
      <c r="D136" s="70">
        <v>0</v>
      </c>
      <c r="E136" s="70" t="e">
        <f t="shared" si="6"/>
        <v>#VALUE!</v>
      </c>
      <c r="F136" s="71" t="e">
        <f t="shared" si="7"/>
        <v>#VALUE!</v>
      </c>
      <c r="G136" s="70" t="e">
        <f t="shared" si="8"/>
        <v>#VALUE!</v>
      </c>
      <c r="H136" s="70" t="e">
        <f>_xlfn.IFS('WS-2, WS-3, &amp; WS-4'!$B$6='Watershed Precip Data'!$C$3,'Watershed Precip Data'!C138,'Watershed Precip Data'!$C$14='Watershed Precip Data'!$D$3,'Watershed Precip Data'!D138,'WS-2, WS-3, &amp; WS-4'!$B$6='Watershed Precip Data'!$E$3,'Watershed Precip Data'!E138,'WS-2, WS-3, &amp; WS-4'!$B$6='Watershed Precip Data'!$F$3,'Watershed Precip Data'!F138,'WS-2, WS-3, &amp; WS-4'!$B$6='Watershed Precip Data'!$G$3,'Watershed Precip Data'!G138,'Watershed Precip Data'!$C$14='Watershed Precip Data'!$H$3,'Watershed Precip Data'!H138,'WS-2, WS-3, &amp; WS-4'!$B$6='Watershed Precip Data'!$I$3,'Watershed Precip Data'!I138,'WS-2, WS-3, &amp; WS-4'!$B$6='Watershed Precip Data'!$J$3,'Watershed Precip Data'!J138,'WS-2, WS-3, &amp; WS-4'!$B$6='Watershed Precip Data'!$K$3,'Watershed Precip Data'!K138)</f>
        <v>#N/A</v>
      </c>
      <c r="I136" s="239" t="e">
        <f>MIN(($L$3*('FM-1 &amp; FM-3'!$B$13)),(G136+C136))</f>
        <v>#N/A</v>
      </c>
    </row>
    <row r="137" spans="1:9">
      <c r="A137" s="19">
        <v>5</v>
      </c>
      <c r="B137" s="18">
        <v>14</v>
      </c>
      <c r="C137" s="70" t="e">
        <f>'WS-2, WS-3, &amp; WS-4'!$B$28*'Water Supply Calcs'!$N$7*H137</f>
        <v>#VALUE!</v>
      </c>
      <c r="D137" s="70">
        <v>0</v>
      </c>
      <c r="E137" s="70" t="e">
        <f t="shared" si="6"/>
        <v>#VALUE!</v>
      </c>
      <c r="F137" s="71" t="e">
        <f t="shared" si="7"/>
        <v>#VALUE!</v>
      </c>
      <c r="G137" s="70" t="e">
        <f t="shared" si="8"/>
        <v>#VALUE!</v>
      </c>
      <c r="H137" s="70" t="e">
        <f>_xlfn.IFS('WS-2, WS-3, &amp; WS-4'!$B$6='Watershed Precip Data'!$C$3,'Watershed Precip Data'!C139,'Watershed Precip Data'!$C$14='Watershed Precip Data'!$D$3,'Watershed Precip Data'!D139,'WS-2, WS-3, &amp; WS-4'!$B$6='Watershed Precip Data'!$E$3,'Watershed Precip Data'!E139,'WS-2, WS-3, &amp; WS-4'!$B$6='Watershed Precip Data'!$F$3,'Watershed Precip Data'!F139,'WS-2, WS-3, &amp; WS-4'!$B$6='Watershed Precip Data'!$G$3,'Watershed Precip Data'!G139,'Watershed Precip Data'!$C$14='Watershed Precip Data'!$H$3,'Watershed Precip Data'!H139,'WS-2, WS-3, &amp; WS-4'!$B$6='Watershed Precip Data'!$I$3,'Watershed Precip Data'!I139,'WS-2, WS-3, &amp; WS-4'!$B$6='Watershed Precip Data'!$J$3,'Watershed Precip Data'!J139,'WS-2, WS-3, &amp; WS-4'!$B$6='Watershed Precip Data'!$K$3,'Watershed Precip Data'!K139)</f>
        <v>#N/A</v>
      </c>
      <c r="I137" s="239" t="e">
        <f>MIN(($L$3*('FM-1 &amp; FM-3'!$B$13)),(G137+C137))</f>
        <v>#N/A</v>
      </c>
    </row>
    <row r="138" spans="1:9">
      <c r="A138" s="19">
        <v>5</v>
      </c>
      <c r="B138" s="18">
        <v>15</v>
      </c>
      <c r="C138" s="70" t="e">
        <f>'WS-2, WS-3, &amp; WS-4'!$B$28*'Water Supply Calcs'!$N$7*H138</f>
        <v>#VALUE!</v>
      </c>
      <c r="D138" s="70">
        <v>0</v>
      </c>
      <c r="E138" s="70" t="e">
        <f t="shared" si="6"/>
        <v>#VALUE!</v>
      </c>
      <c r="F138" s="71" t="e">
        <f t="shared" si="7"/>
        <v>#VALUE!</v>
      </c>
      <c r="G138" s="70" t="e">
        <f t="shared" si="8"/>
        <v>#VALUE!</v>
      </c>
      <c r="H138" s="70" t="e">
        <f>_xlfn.IFS('WS-2, WS-3, &amp; WS-4'!$B$6='Watershed Precip Data'!$C$3,'Watershed Precip Data'!C140,'Watershed Precip Data'!$C$14='Watershed Precip Data'!$D$3,'Watershed Precip Data'!D140,'WS-2, WS-3, &amp; WS-4'!$B$6='Watershed Precip Data'!$E$3,'Watershed Precip Data'!E140,'WS-2, WS-3, &amp; WS-4'!$B$6='Watershed Precip Data'!$F$3,'Watershed Precip Data'!F140,'WS-2, WS-3, &amp; WS-4'!$B$6='Watershed Precip Data'!$G$3,'Watershed Precip Data'!G140,'Watershed Precip Data'!$C$14='Watershed Precip Data'!$H$3,'Watershed Precip Data'!H140,'WS-2, WS-3, &amp; WS-4'!$B$6='Watershed Precip Data'!$I$3,'Watershed Precip Data'!I140,'WS-2, WS-3, &amp; WS-4'!$B$6='Watershed Precip Data'!$J$3,'Watershed Precip Data'!J140,'WS-2, WS-3, &amp; WS-4'!$B$6='Watershed Precip Data'!$K$3,'Watershed Precip Data'!K140)</f>
        <v>#N/A</v>
      </c>
      <c r="I138" s="239" t="e">
        <f>MIN(($L$3*('FM-1 &amp; FM-3'!$B$13)),(G138+C138))</f>
        <v>#N/A</v>
      </c>
    </row>
    <row r="139" spans="1:9">
      <c r="A139" s="19">
        <v>5</v>
      </c>
      <c r="B139" s="18">
        <v>16</v>
      </c>
      <c r="C139" s="70" t="e">
        <f>'WS-2, WS-3, &amp; WS-4'!$B$28*'Water Supply Calcs'!$N$7*H139</f>
        <v>#VALUE!</v>
      </c>
      <c r="D139" s="70">
        <v>0</v>
      </c>
      <c r="E139" s="70" t="e">
        <f t="shared" si="6"/>
        <v>#VALUE!</v>
      </c>
      <c r="F139" s="71" t="e">
        <f t="shared" si="7"/>
        <v>#VALUE!</v>
      </c>
      <c r="G139" s="70" t="e">
        <f t="shared" si="8"/>
        <v>#VALUE!</v>
      </c>
      <c r="H139" s="70" t="e">
        <f>_xlfn.IFS('WS-2, WS-3, &amp; WS-4'!$B$6='Watershed Precip Data'!$C$3,'Watershed Precip Data'!C141,'Watershed Precip Data'!$C$14='Watershed Precip Data'!$D$3,'Watershed Precip Data'!D141,'WS-2, WS-3, &amp; WS-4'!$B$6='Watershed Precip Data'!$E$3,'Watershed Precip Data'!E141,'WS-2, WS-3, &amp; WS-4'!$B$6='Watershed Precip Data'!$F$3,'Watershed Precip Data'!F141,'WS-2, WS-3, &amp; WS-4'!$B$6='Watershed Precip Data'!$G$3,'Watershed Precip Data'!G141,'Watershed Precip Data'!$C$14='Watershed Precip Data'!$H$3,'Watershed Precip Data'!H141,'WS-2, WS-3, &amp; WS-4'!$B$6='Watershed Precip Data'!$I$3,'Watershed Precip Data'!I141,'WS-2, WS-3, &amp; WS-4'!$B$6='Watershed Precip Data'!$J$3,'Watershed Precip Data'!J141,'WS-2, WS-3, &amp; WS-4'!$B$6='Watershed Precip Data'!$K$3,'Watershed Precip Data'!K141)</f>
        <v>#N/A</v>
      </c>
      <c r="I139" s="239" t="e">
        <f>MIN(($L$3*('FM-1 &amp; FM-3'!$B$13)),(G139+C139))</f>
        <v>#N/A</v>
      </c>
    </row>
    <row r="140" spans="1:9">
      <c r="A140" s="19">
        <v>5</v>
      </c>
      <c r="B140" s="18">
        <v>17</v>
      </c>
      <c r="C140" s="70" t="e">
        <f>'WS-2, WS-3, &amp; WS-4'!$B$28*'Water Supply Calcs'!$N$7*H140</f>
        <v>#VALUE!</v>
      </c>
      <c r="D140" s="70">
        <v>0</v>
      </c>
      <c r="E140" s="70" t="e">
        <f t="shared" si="6"/>
        <v>#VALUE!</v>
      </c>
      <c r="F140" s="71" t="e">
        <f t="shared" si="7"/>
        <v>#VALUE!</v>
      </c>
      <c r="G140" s="70" t="e">
        <f t="shared" si="8"/>
        <v>#VALUE!</v>
      </c>
      <c r="H140" s="70" t="e">
        <f>_xlfn.IFS('WS-2, WS-3, &amp; WS-4'!$B$6='Watershed Precip Data'!$C$3,'Watershed Precip Data'!C142,'Watershed Precip Data'!$C$14='Watershed Precip Data'!$D$3,'Watershed Precip Data'!D142,'WS-2, WS-3, &amp; WS-4'!$B$6='Watershed Precip Data'!$E$3,'Watershed Precip Data'!E142,'WS-2, WS-3, &amp; WS-4'!$B$6='Watershed Precip Data'!$F$3,'Watershed Precip Data'!F142,'WS-2, WS-3, &amp; WS-4'!$B$6='Watershed Precip Data'!$G$3,'Watershed Precip Data'!G142,'Watershed Precip Data'!$C$14='Watershed Precip Data'!$H$3,'Watershed Precip Data'!H142,'WS-2, WS-3, &amp; WS-4'!$B$6='Watershed Precip Data'!$I$3,'Watershed Precip Data'!I142,'WS-2, WS-3, &amp; WS-4'!$B$6='Watershed Precip Data'!$J$3,'Watershed Precip Data'!J142,'WS-2, WS-3, &amp; WS-4'!$B$6='Watershed Precip Data'!$K$3,'Watershed Precip Data'!K142)</f>
        <v>#N/A</v>
      </c>
      <c r="I140" s="239" t="e">
        <f>MIN(($L$3*('FM-1 &amp; FM-3'!$B$13)),(G140+C140))</f>
        <v>#N/A</v>
      </c>
    </row>
    <row r="141" spans="1:9">
      <c r="A141" s="19">
        <v>5</v>
      </c>
      <c r="B141" s="18">
        <v>18</v>
      </c>
      <c r="C141" s="70" t="e">
        <f>'WS-2, WS-3, &amp; WS-4'!$B$28*'Water Supply Calcs'!$N$7*H141</f>
        <v>#VALUE!</v>
      </c>
      <c r="D141" s="70">
        <v>0</v>
      </c>
      <c r="E141" s="70" t="e">
        <f t="shared" si="6"/>
        <v>#VALUE!</v>
      </c>
      <c r="F141" s="71" t="e">
        <f t="shared" si="7"/>
        <v>#VALUE!</v>
      </c>
      <c r="G141" s="70" t="e">
        <f t="shared" si="8"/>
        <v>#VALUE!</v>
      </c>
      <c r="H141" s="70" t="e">
        <f>_xlfn.IFS('WS-2, WS-3, &amp; WS-4'!$B$6='Watershed Precip Data'!$C$3,'Watershed Precip Data'!C143,'Watershed Precip Data'!$C$14='Watershed Precip Data'!$D$3,'Watershed Precip Data'!D143,'WS-2, WS-3, &amp; WS-4'!$B$6='Watershed Precip Data'!$E$3,'Watershed Precip Data'!E143,'WS-2, WS-3, &amp; WS-4'!$B$6='Watershed Precip Data'!$F$3,'Watershed Precip Data'!F143,'WS-2, WS-3, &amp; WS-4'!$B$6='Watershed Precip Data'!$G$3,'Watershed Precip Data'!G143,'Watershed Precip Data'!$C$14='Watershed Precip Data'!$H$3,'Watershed Precip Data'!H143,'WS-2, WS-3, &amp; WS-4'!$B$6='Watershed Precip Data'!$I$3,'Watershed Precip Data'!I143,'WS-2, WS-3, &amp; WS-4'!$B$6='Watershed Precip Data'!$J$3,'Watershed Precip Data'!J143,'WS-2, WS-3, &amp; WS-4'!$B$6='Watershed Precip Data'!$K$3,'Watershed Precip Data'!K143)</f>
        <v>#N/A</v>
      </c>
      <c r="I141" s="239" t="e">
        <f>MIN(($L$3*('FM-1 &amp; FM-3'!$B$13)),(G141+C141))</f>
        <v>#N/A</v>
      </c>
    </row>
    <row r="142" spans="1:9">
      <c r="A142" s="19">
        <v>5</v>
      </c>
      <c r="B142" s="18">
        <v>19</v>
      </c>
      <c r="C142" s="70" t="e">
        <f>'WS-2, WS-3, &amp; WS-4'!$B$28*'Water Supply Calcs'!$N$7*H142</f>
        <v>#VALUE!</v>
      </c>
      <c r="D142" s="70">
        <v>0</v>
      </c>
      <c r="E142" s="70" t="e">
        <f t="shared" si="6"/>
        <v>#VALUE!</v>
      </c>
      <c r="F142" s="71" t="e">
        <f t="shared" si="7"/>
        <v>#VALUE!</v>
      </c>
      <c r="G142" s="70" t="e">
        <f t="shared" si="8"/>
        <v>#VALUE!</v>
      </c>
      <c r="H142" s="70" t="e">
        <f>_xlfn.IFS('WS-2, WS-3, &amp; WS-4'!$B$6='Watershed Precip Data'!$C$3,'Watershed Precip Data'!C144,'Watershed Precip Data'!$C$14='Watershed Precip Data'!$D$3,'Watershed Precip Data'!D144,'WS-2, WS-3, &amp; WS-4'!$B$6='Watershed Precip Data'!$E$3,'Watershed Precip Data'!E144,'WS-2, WS-3, &amp; WS-4'!$B$6='Watershed Precip Data'!$F$3,'Watershed Precip Data'!F144,'WS-2, WS-3, &amp; WS-4'!$B$6='Watershed Precip Data'!$G$3,'Watershed Precip Data'!G144,'Watershed Precip Data'!$C$14='Watershed Precip Data'!$H$3,'Watershed Precip Data'!H144,'WS-2, WS-3, &amp; WS-4'!$B$6='Watershed Precip Data'!$I$3,'Watershed Precip Data'!I144,'WS-2, WS-3, &amp; WS-4'!$B$6='Watershed Precip Data'!$J$3,'Watershed Precip Data'!J144,'WS-2, WS-3, &amp; WS-4'!$B$6='Watershed Precip Data'!$K$3,'Watershed Precip Data'!K144)</f>
        <v>#N/A</v>
      </c>
      <c r="I142" s="239" t="e">
        <f>MIN(($L$3*('FM-1 &amp; FM-3'!$B$13)),(G142+C142))</f>
        <v>#N/A</v>
      </c>
    </row>
    <row r="143" spans="1:9">
      <c r="A143" s="19">
        <v>5</v>
      </c>
      <c r="B143" s="18">
        <v>20</v>
      </c>
      <c r="C143" s="70" t="e">
        <f>'WS-2, WS-3, &amp; WS-4'!$B$28*'Water Supply Calcs'!$N$7*H143</f>
        <v>#VALUE!</v>
      </c>
      <c r="D143" s="70">
        <v>0</v>
      </c>
      <c r="E143" s="70" t="e">
        <f t="shared" si="6"/>
        <v>#VALUE!</v>
      </c>
      <c r="F143" s="71" t="e">
        <f t="shared" si="7"/>
        <v>#VALUE!</v>
      </c>
      <c r="G143" s="70" t="e">
        <f t="shared" si="8"/>
        <v>#VALUE!</v>
      </c>
      <c r="H143" s="70" t="e">
        <f>_xlfn.IFS('WS-2, WS-3, &amp; WS-4'!$B$6='Watershed Precip Data'!$C$3,'Watershed Precip Data'!C145,'Watershed Precip Data'!$C$14='Watershed Precip Data'!$D$3,'Watershed Precip Data'!D145,'WS-2, WS-3, &amp; WS-4'!$B$6='Watershed Precip Data'!$E$3,'Watershed Precip Data'!E145,'WS-2, WS-3, &amp; WS-4'!$B$6='Watershed Precip Data'!$F$3,'Watershed Precip Data'!F145,'WS-2, WS-3, &amp; WS-4'!$B$6='Watershed Precip Data'!$G$3,'Watershed Precip Data'!G145,'Watershed Precip Data'!$C$14='Watershed Precip Data'!$H$3,'Watershed Precip Data'!H145,'WS-2, WS-3, &amp; WS-4'!$B$6='Watershed Precip Data'!$I$3,'Watershed Precip Data'!I145,'WS-2, WS-3, &amp; WS-4'!$B$6='Watershed Precip Data'!$J$3,'Watershed Precip Data'!J145,'WS-2, WS-3, &amp; WS-4'!$B$6='Watershed Precip Data'!$K$3,'Watershed Precip Data'!K145)</f>
        <v>#N/A</v>
      </c>
      <c r="I143" s="239" t="e">
        <f>MIN(($L$3*('FM-1 &amp; FM-3'!$B$13)),(G143+C143))</f>
        <v>#N/A</v>
      </c>
    </row>
    <row r="144" spans="1:9">
      <c r="A144" s="19">
        <v>5</v>
      </c>
      <c r="B144" s="18">
        <v>21</v>
      </c>
      <c r="C144" s="70" t="e">
        <f>'WS-2, WS-3, &amp; WS-4'!$B$28*'Water Supply Calcs'!$N$7*H144</f>
        <v>#VALUE!</v>
      </c>
      <c r="D144" s="70">
        <v>0</v>
      </c>
      <c r="E144" s="70" t="e">
        <f t="shared" si="6"/>
        <v>#VALUE!</v>
      </c>
      <c r="F144" s="71" t="e">
        <f t="shared" si="7"/>
        <v>#VALUE!</v>
      </c>
      <c r="G144" s="70" t="e">
        <f t="shared" si="8"/>
        <v>#VALUE!</v>
      </c>
      <c r="H144" s="70" t="e">
        <f>_xlfn.IFS('WS-2, WS-3, &amp; WS-4'!$B$6='Watershed Precip Data'!$C$3,'Watershed Precip Data'!C146,'Watershed Precip Data'!$C$14='Watershed Precip Data'!$D$3,'Watershed Precip Data'!D146,'WS-2, WS-3, &amp; WS-4'!$B$6='Watershed Precip Data'!$E$3,'Watershed Precip Data'!E146,'WS-2, WS-3, &amp; WS-4'!$B$6='Watershed Precip Data'!$F$3,'Watershed Precip Data'!F146,'WS-2, WS-3, &amp; WS-4'!$B$6='Watershed Precip Data'!$G$3,'Watershed Precip Data'!G146,'Watershed Precip Data'!$C$14='Watershed Precip Data'!$H$3,'Watershed Precip Data'!H146,'WS-2, WS-3, &amp; WS-4'!$B$6='Watershed Precip Data'!$I$3,'Watershed Precip Data'!I146,'WS-2, WS-3, &amp; WS-4'!$B$6='Watershed Precip Data'!$J$3,'Watershed Precip Data'!J146,'WS-2, WS-3, &amp; WS-4'!$B$6='Watershed Precip Data'!$K$3,'Watershed Precip Data'!K146)</f>
        <v>#N/A</v>
      </c>
      <c r="I144" s="239" t="e">
        <f>MIN(($L$3*('FM-1 &amp; FM-3'!$B$13)),(G144+C144))</f>
        <v>#N/A</v>
      </c>
    </row>
    <row r="145" spans="1:9">
      <c r="A145" s="19">
        <v>5</v>
      </c>
      <c r="B145" s="18">
        <v>22</v>
      </c>
      <c r="C145" s="70" t="e">
        <f>'WS-2, WS-3, &amp; WS-4'!$B$28*'Water Supply Calcs'!$N$7*H145</f>
        <v>#VALUE!</v>
      </c>
      <c r="D145" s="70">
        <v>0</v>
      </c>
      <c r="E145" s="70" t="e">
        <f t="shared" si="6"/>
        <v>#VALUE!</v>
      </c>
      <c r="F145" s="71" t="e">
        <f t="shared" si="7"/>
        <v>#VALUE!</v>
      </c>
      <c r="G145" s="70" t="e">
        <f t="shared" si="8"/>
        <v>#VALUE!</v>
      </c>
      <c r="H145" s="70" t="e">
        <f>_xlfn.IFS('WS-2, WS-3, &amp; WS-4'!$B$6='Watershed Precip Data'!$C$3,'Watershed Precip Data'!C147,'Watershed Precip Data'!$C$14='Watershed Precip Data'!$D$3,'Watershed Precip Data'!D147,'WS-2, WS-3, &amp; WS-4'!$B$6='Watershed Precip Data'!$E$3,'Watershed Precip Data'!E147,'WS-2, WS-3, &amp; WS-4'!$B$6='Watershed Precip Data'!$F$3,'Watershed Precip Data'!F147,'WS-2, WS-3, &amp; WS-4'!$B$6='Watershed Precip Data'!$G$3,'Watershed Precip Data'!G147,'Watershed Precip Data'!$C$14='Watershed Precip Data'!$H$3,'Watershed Precip Data'!H147,'WS-2, WS-3, &amp; WS-4'!$B$6='Watershed Precip Data'!$I$3,'Watershed Precip Data'!I147,'WS-2, WS-3, &amp; WS-4'!$B$6='Watershed Precip Data'!$J$3,'Watershed Precip Data'!J147,'WS-2, WS-3, &amp; WS-4'!$B$6='Watershed Precip Data'!$K$3,'Watershed Precip Data'!K147)</f>
        <v>#N/A</v>
      </c>
      <c r="I145" s="239" t="e">
        <f>MIN(($L$3*('FM-1 &amp; FM-3'!$B$13)),(G145+C145))</f>
        <v>#N/A</v>
      </c>
    </row>
    <row r="146" spans="1:9">
      <c r="A146" s="19">
        <v>5</v>
      </c>
      <c r="B146" s="18">
        <v>23</v>
      </c>
      <c r="C146" s="70" t="e">
        <f>'WS-2, WS-3, &amp; WS-4'!$B$28*'Water Supply Calcs'!$N$7*H146</f>
        <v>#VALUE!</v>
      </c>
      <c r="D146" s="70">
        <v>0</v>
      </c>
      <c r="E146" s="70" t="e">
        <f t="shared" si="6"/>
        <v>#VALUE!</v>
      </c>
      <c r="F146" s="71" t="e">
        <f t="shared" si="7"/>
        <v>#VALUE!</v>
      </c>
      <c r="G146" s="70" t="e">
        <f t="shared" si="8"/>
        <v>#VALUE!</v>
      </c>
      <c r="H146" s="70" t="e">
        <f>_xlfn.IFS('WS-2, WS-3, &amp; WS-4'!$B$6='Watershed Precip Data'!$C$3,'Watershed Precip Data'!C148,'Watershed Precip Data'!$C$14='Watershed Precip Data'!$D$3,'Watershed Precip Data'!D148,'WS-2, WS-3, &amp; WS-4'!$B$6='Watershed Precip Data'!$E$3,'Watershed Precip Data'!E148,'WS-2, WS-3, &amp; WS-4'!$B$6='Watershed Precip Data'!$F$3,'Watershed Precip Data'!F148,'WS-2, WS-3, &amp; WS-4'!$B$6='Watershed Precip Data'!$G$3,'Watershed Precip Data'!G148,'Watershed Precip Data'!$C$14='Watershed Precip Data'!$H$3,'Watershed Precip Data'!H148,'WS-2, WS-3, &amp; WS-4'!$B$6='Watershed Precip Data'!$I$3,'Watershed Precip Data'!I148,'WS-2, WS-3, &amp; WS-4'!$B$6='Watershed Precip Data'!$J$3,'Watershed Precip Data'!J148,'WS-2, WS-3, &amp; WS-4'!$B$6='Watershed Precip Data'!$K$3,'Watershed Precip Data'!K148)</f>
        <v>#N/A</v>
      </c>
      <c r="I146" s="239" t="e">
        <f>MIN(($L$3*('FM-1 &amp; FM-3'!$B$13)),(G146+C146))</f>
        <v>#N/A</v>
      </c>
    </row>
    <row r="147" spans="1:9">
      <c r="A147" s="19">
        <v>5</v>
      </c>
      <c r="B147" s="18">
        <v>24</v>
      </c>
      <c r="C147" s="70" t="e">
        <f>'WS-2, WS-3, &amp; WS-4'!$B$28*'Water Supply Calcs'!$N$7*H147</f>
        <v>#VALUE!</v>
      </c>
      <c r="D147" s="70">
        <v>0</v>
      </c>
      <c r="E147" s="70" t="e">
        <f t="shared" si="6"/>
        <v>#VALUE!</v>
      </c>
      <c r="F147" s="71" t="e">
        <f t="shared" si="7"/>
        <v>#VALUE!</v>
      </c>
      <c r="G147" s="70" t="e">
        <f t="shared" si="8"/>
        <v>#VALUE!</v>
      </c>
      <c r="H147" s="70" t="e">
        <f>_xlfn.IFS('WS-2, WS-3, &amp; WS-4'!$B$6='Watershed Precip Data'!$C$3,'Watershed Precip Data'!C149,'Watershed Precip Data'!$C$14='Watershed Precip Data'!$D$3,'Watershed Precip Data'!D149,'WS-2, WS-3, &amp; WS-4'!$B$6='Watershed Precip Data'!$E$3,'Watershed Precip Data'!E149,'WS-2, WS-3, &amp; WS-4'!$B$6='Watershed Precip Data'!$F$3,'Watershed Precip Data'!F149,'WS-2, WS-3, &amp; WS-4'!$B$6='Watershed Precip Data'!$G$3,'Watershed Precip Data'!G149,'Watershed Precip Data'!$C$14='Watershed Precip Data'!$H$3,'Watershed Precip Data'!H149,'WS-2, WS-3, &amp; WS-4'!$B$6='Watershed Precip Data'!$I$3,'Watershed Precip Data'!I149,'WS-2, WS-3, &amp; WS-4'!$B$6='Watershed Precip Data'!$J$3,'Watershed Precip Data'!J149,'WS-2, WS-3, &amp; WS-4'!$B$6='Watershed Precip Data'!$K$3,'Watershed Precip Data'!K149)</f>
        <v>#N/A</v>
      </c>
      <c r="I147" s="239" t="e">
        <f>MIN(($L$3*('FM-1 &amp; FM-3'!$B$13)),(G147+C147))</f>
        <v>#N/A</v>
      </c>
    </row>
    <row r="148" spans="1:9">
      <c r="A148" s="19">
        <v>5</v>
      </c>
      <c r="B148" s="18">
        <v>25</v>
      </c>
      <c r="C148" s="70" t="e">
        <f>'WS-2, WS-3, &amp; WS-4'!$B$28*'Water Supply Calcs'!$N$7*H148</f>
        <v>#VALUE!</v>
      </c>
      <c r="D148" s="70">
        <v>0</v>
      </c>
      <c r="E148" s="70" t="e">
        <f t="shared" si="6"/>
        <v>#VALUE!</v>
      </c>
      <c r="F148" s="71" t="e">
        <f t="shared" si="7"/>
        <v>#VALUE!</v>
      </c>
      <c r="G148" s="70" t="e">
        <f t="shared" si="8"/>
        <v>#VALUE!</v>
      </c>
      <c r="H148" s="70" t="e">
        <f>_xlfn.IFS('WS-2, WS-3, &amp; WS-4'!$B$6='Watershed Precip Data'!$C$3,'Watershed Precip Data'!C150,'Watershed Precip Data'!$C$14='Watershed Precip Data'!$D$3,'Watershed Precip Data'!D150,'WS-2, WS-3, &amp; WS-4'!$B$6='Watershed Precip Data'!$E$3,'Watershed Precip Data'!E150,'WS-2, WS-3, &amp; WS-4'!$B$6='Watershed Precip Data'!$F$3,'Watershed Precip Data'!F150,'WS-2, WS-3, &amp; WS-4'!$B$6='Watershed Precip Data'!$G$3,'Watershed Precip Data'!G150,'Watershed Precip Data'!$C$14='Watershed Precip Data'!$H$3,'Watershed Precip Data'!H150,'WS-2, WS-3, &amp; WS-4'!$B$6='Watershed Precip Data'!$I$3,'Watershed Precip Data'!I150,'WS-2, WS-3, &amp; WS-4'!$B$6='Watershed Precip Data'!$J$3,'Watershed Precip Data'!J150,'WS-2, WS-3, &amp; WS-4'!$B$6='Watershed Precip Data'!$K$3,'Watershed Precip Data'!K150)</f>
        <v>#N/A</v>
      </c>
      <c r="I148" s="239" t="e">
        <f>MIN(($L$3*('FM-1 &amp; FM-3'!$B$13)),(G148+C148))</f>
        <v>#N/A</v>
      </c>
    </row>
    <row r="149" spans="1:9">
      <c r="A149" s="19">
        <v>5</v>
      </c>
      <c r="B149" s="18">
        <v>26</v>
      </c>
      <c r="C149" s="70" t="e">
        <f>'WS-2, WS-3, &amp; WS-4'!$B$28*'Water Supply Calcs'!$N$7*H149</f>
        <v>#VALUE!</v>
      </c>
      <c r="D149" s="70">
        <v>0</v>
      </c>
      <c r="E149" s="70" t="e">
        <f t="shared" si="6"/>
        <v>#VALUE!</v>
      </c>
      <c r="F149" s="71" t="e">
        <f t="shared" si="7"/>
        <v>#VALUE!</v>
      </c>
      <c r="G149" s="70" t="e">
        <f t="shared" si="8"/>
        <v>#VALUE!</v>
      </c>
      <c r="H149" s="70" t="e">
        <f>_xlfn.IFS('WS-2, WS-3, &amp; WS-4'!$B$6='Watershed Precip Data'!$C$3,'Watershed Precip Data'!C151,'Watershed Precip Data'!$C$14='Watershed Precip Data'!$D$3,'Watershed Precip Data'!D151,'WS-2, WS-3, &amp; WS-4'!$B$6='Watershed Precip Data'!$E$3,'Watershed Precip Data'!E151,'WS-2, WS-3, &amp; WS-4'!$B$6='Watershed Precip Data'!$F$3,'Watershed Precip Data'!F151,'WS-2, WS-3, &amp; WS-4'!$B$6='Watershed Precip Data'!$G$3,'Watershed Precip Data'!G151,'Watershed Precip Data'!$C$14='Watershed Precip Data'!$H$3,'Watershed Precip Data'!H151,'WS-2, WS-3, &amp; WS-4'!$B$6='Watershed Precip Data'!$I$3,'Watershed Precip Data'!I151,'WS-2, WS-3, &amp; WS-4'!$B$6='Watershed Precip Data'!$J$3,'Watershed Precip Data'!J151,'WS-2, WS-3, &amp; WS-4'!$B$6='Watershed Precip Data'!$K$3,'Watershed Precip Data'!K151)</f>
        <v>#N/A</v>
      </c>
      <c r="I149" s="239" t="e">
        <f>MIN(($L$3*('FM-1 &amp; FM-3'!$B$13)),(G149+C149))</f>
        <v>#N/A</v>
      </c>
    </row>
    <row r="150" spans="1:9">
      <c r="A150" s="19">
        <v>5</v>
      </c>
      <c r="B150" s="18">
        <v>27</v>
      </c>
      <c r="C150" s="70" t="e">
        <f>'WS-2, WS-3, &amp; WS-4'!$B$28*'Water Supply Calcs'!$N$7*H150</f>
        <v>#VALUE!</v>
      </c>
      <c r="D150" s="70">
        <v>0</v>
      </c>
      <c r="E150" s="70" t="e">
        <f t="shared" si="6"/>
        <v>#VALUE!</v>
      </c>
      <c r="F150" s="71" t="e">
        <f t="shared" si="7"/>
        <v>#VALUE!</v>
      </c>
      <c r="G150" s="70" t="e">
        <f t="shared" si="8"/>
        <v>#VALUE!</v>
      </c>
      <c r="H150" s="70" t="e">
        <f>_xlfn.IFS('WS-2, WS-3, &amp; WS-4'!$B$6='Watershed Precip Data'!$C$3,'Watershed Precip Data'!C152,'Watershed Precip Data'!$C$14='Watershed Precip Data'!$D$3,'Watershed Precip Data'!D152,'WS-2, WS-3, &amp; WS-4'!$B$6='Watershed Precip Data'!$E$3,'Watershed Precip Data'!E152,'WS-2, WS-3, &amp; WS-4'!$B$6='Watershed Precip Data'!$F$3,'Watershed Precip Data'!F152,'WS-2, WS-3, &amp; WS-4'!$B$6='Watershed Precip Data'!$G$3,'Watershed Precip Data'!G152,'Watershed Precip Data'!$C$14='Watershed Precip Data'!$H$3,'Watershed Precip Data'!H152,'WS-2, WS-3, &amp; WS-4'!$B$6='Watershed Precip Data'!$I$3,'Watershed Precip Data'!I152,'WS-2, WS-3, &amp; WS-4'!$B$6='Watershed Precip Data'!$J$3,'Watershed Precip Data'!J152,'WS-2, WS-3, &amp; WS-4'!$B$6='Watershed Precip Data'!$K$3,'Watershed Precip Data'!K152)</f>
        <v>#N/A</v>
      </c>
      <c r="I150" s="239" t="e">
        <f>MIN(($L$3*('FM-1 &amp; FM-3'!$B$13)),(G150+C150))</f>
        <v>#N/A</v>
      </c>
    </row>
    <row r="151" spans="1:9">
      <c r="A151" s="19">
        <v>5</v>
      </c>
      <c r="B151" s="18">
        <v>28</v>
      </c>
      <c r="C151" s="70" t="e">
        <f>'WS-2, WS-3, &amp; WS-4'!$B$28*'Water Supply Calcs'!$N$7*H151</f>
        <v>#VALUE!</v>
      </c>
      <c r="D151" s="70">
        <v>0</v>
      </c>
      <c r="E151" s="70" t="e">
        <f t="shared" si="6"/>
        <v>#VALUE!</v>
      </c>
      <c r="F151" s="71" t="e">
        <f t="shared" si="7"/>
        <v>#VALUE!</v>
      </c>
      <c r="G151" s="70" t="e">
        <f t="shared" si="8"/>
        <v>#VALUE!</v>
      </c>
      <c r="H151" s="70" t="e">
        <f>_xlfn.IFS('WS-2, WS-3, &amp; WS-4'!$B$6='Watershed Precip Data'!$C$3,'Watershed Precip Data'!C153,'Watershed Precip Data'!$C$14='Watershed Precip Data'!$D$3,'Watershed Precip Data'!D153,'WS-2, WS-3, &amp; WS-4'!$B$6='Watershed Precip Data'!$E$3,'Watershed Precip Data'!E153,'WS-2, WS-3, &amp; WS-4'!$B$6='Watershed Precip Data'!$F$3,'Watershed Precip Data'!F153,'WS-2, WS-3, &amp; WS-4'!$B$6='Watershed Precip Data'!$G$3,'Watershed Precip Data'!G153,'Watershed Precip Data'!$C$14='Watershed Precip Data'!$H$3,'Watershed Precip Data'!H153,'WS-2, WS-3, &amp; WS-4'!$B$6='Watershed Precip Data'!$I$3,'Watershed Precip Data'!I153,'WS-2, WS-3, &amp; WS-4'!$B$6='Watershed Precip Data'!$J$3,'Watershed Precip Data'!J153,'WS-2, WS-3, &amp; WS-4'!$B$6='Watershed Precip Data'!$K$3,'Watershed Precip Data'!K153)</f>
        <v>#N/A</v>
      </c>
      <c r="I151" s="239" t="e">
        <f>MIN(($L$3*('FM-1 &amp; FM-3'!$B$13)),(G151+C151))</f>
        <v>#N/A</v>
      </c>
    </row>
    <row r="152" spans="1:9">
      <c r="A152" s="19">
        <v>5</v>
      </c>
      <c r="B152" s="18">
        <v>29</v>
      </c>
      <c r="C152" s="70" t="e">
        <f>'WS-2, WS-3, &amp; WS-4'!$B$28*'Water Supply Calcs'!$N$7*H152</f>
        <v>#VALUE!</v>
      </c>
      <c r="D152" s="70">
        <v>0</v>
      </c>
      <c r="E152" s="70" t="e">
        <f t="shared" si="6"/>
        <v>#VALUE!</v>
      </c>
      <c r="F152" s="71" t="e">
        <f t="shared" si="7"/>
        <v>#VALUE!</v>
      </c>
      <c r="G152" s="70" t="e">
        <f t="shared" si="8"/>
        <v>#VALUE!</v>
      </c>
      <c r="H152" s="70" t="e">
        <f>_xlfn.IFS('WS-2, WS-3, &amp; WS-4'!$B$6='Watershed Precip Data'!$C$3,'Watershed Precip Data'!C154,'Watershed Precip Data'!$C$14='Watershed Precip Data'!$D$3,'Watershed Precip Data'!D154,'WS-2, WS-3, &amp; WS-4'!$B$6='Watershed Precip Data'!$E$3,'Watershed Precip Data'!E154,'WS-2, WS-3, &amp; WS-4'!$B$6='Watershed Precip Data'!$F$3,'Watershed Precip Data'!F154,'WS-2, WS-3, &amp; WS-4'!$B$6='Watershed Precip Data'!$G$3,'Watershed Precip Data'!G154,'Watershed Precip Data'!$C$14='Watershed Precip Data'!$H$3,'Watershed Precip Data'!H154,'WS-2, WS-3, &amp; WS-4'!$B$6='Watershed Precip Data'!$I$3,'Watershed Precip Data'!I154,'WS-2, WS-3, &amp; WS-4'!$B$6='Watershed Precip Data'!$J$3,'Watershed Precip Data'!J154,'WS-2, WS-3, &amp; WS-4'!$B$6='Watershed Precip Data'!$K$3,'Watershed Precip Data'!K154)</f>
        <v>#N/A</v>
      </c>
      <c r="I152" s="239" t="e">
        <f>MIN(($L$3*('FM-1 &amp; FM-3'!$B$13)),(G152+C152))</f>
        <v>#N/A</v>
      </c>
    </row>
    <row r="153" spans="1:9">
      <c r="A153" s="19">
        <v>5</v>
      </c>
      <c r="B153" s="18">
        <v>30</v>
      </c>
      <c r="C153" s="70" t="e">
        <f>'WS-2, WS-3, &amp; WS-4'!$B$28*'Water Supply Calcs'!$N$7*H153</f>
        <v>#VALUE!</v>
      </c>
      <c r="D153" s="70">
        <v>0</v>
      </c>
      <c r="E153" s="70" t="e">
        <f t="shared" si="6"/>
        <v>#VALUE!</v>
      </c>
      <c r="F153" s="71" t="e">
        <f t="shared" si="7"/>
        <v>#VALUE!</v>
      </c>
      <c r="G153" s="70" t="e">
        <f t="shared" si="8"/>
        <v>#VALUE!</v>
      </c>
      <c r="H153" s="70" t="e">
        <f>_xlfn.IFS('WS-2, WS-3, &amp; WS-4'!$B$6='Watershed Precip Data'!$C$3,'Watershed Precip Data'!C155,'Watershed Precip Data'!$C$14='Watershed Precip Data'!$D$3,'Watershed Precip Data'!D155,'WS-2, WS-3, &amp; WS-4'!$B$6='Watershed Precip Data'!$E$3,'Watershed Precip Data'!E155,'WS-2, WS-3, &amp; WS-4'!$B$6='Watershed Precip Data'!$F$3,'Watershed Precip Data'!F155,'WS-2, WS-3, &amp; WS-4'!$B$6='Watershed Precip Data'!$G$3,'Watershed Precip Data'!G155,'Watershed Precip Data'!$C$14='Watershed Precip Data'!$H$3,'Watershed Precip Data'!H155,'WS-2, WS-3, &amp; WS-4'!$B$6='Watershed Precip Data'!$I$3,'Watershed Precip Data'!I155,'WS-2, WS-3, &amp; WS-4'!$B$6='Watershed Precip Data'!$J$3,'Watershed Precip Data'!J155,'WS-2, WS-3, &amp; WS-4'!$B$6='Watershed Precip Data'!$K$3,'Watershed Precip Data'!K155)</f>
        <v>#N/A</v>
      </c>
      <c r="I153" s="239" t="e">
        <f>MIN(($L$3*('FM-1 &amp; FM-3'!$B$13)),(G153+C153))</f>
        <v>#N/A</v>
      </c>
    </row>
    <row r="154" spans="1:9">
      <c r="A154" s="19">
        <v>5</v>
      </c>
      <c r="B154" s="18">
        <v>31</v>
      </c>
      <c r="C154" s="70" t="e">
        <f>'WS-2, WS-3, &amp; WS-4'!$B$28*'Water Supply Calcs'!$N$7*H154</f>
        <v>#VALUE!</v>
      </c>
      <c r="D154" s="70">
        <v>0</v>
      </c>
      <c r="E154" s="70" t="e">
        <f t="shared" si="6"/>
        <v>#VALUE!</v>
      </c>
      <c r="F154" s="71" t="e">
        <f t="shared" si="7"/>
        <v>#VALUE!</v>
      </c>
      <c r="G154" s="70" t="e">
        <f t="shared" si="8"/>
        <v>#VALUE!</v>
      </c>
      <c r="H154" s="70" t="e">
        <f>_xlfn.IFS('WS-2, WS-3, &amp; WS-4'!$B$6='Watershed Precip Data'!$C$3,'Watershed Precip Data'!C156,'Watershed Precip Data'!$C$14='Watershed Precip Data'!$D$3,'Watershed Precip Data'!D156,'WS-2, WS-3, &amp; WS-4'!$B$6='Watershed Precip Data'!$E$3,'Watershed Precip Data'!E156,'WS-2, WS-3, &amp; WS-4'!$B$6='Watershed Precip Data'!$F$3,'Watershed Precip Data'!F156,'WS-2, WS-3, &amp; WS-4'!$B$6='Watershed Precip Data'!$G$3,'Watershed Precip Data'!G156,'Watershed Precip Data'!$C$14='Watershed Precip Data'!$H$3,'Watershed Precip Data'!H156,'WS-2, WS-3, &amp; WS-4'!$B$6='Watershed Precip Data'!$I$3,'Watershed Precip Data'!I156,'WS-2, WS-3, &amp; WS-4'!$B$6='Watershed Precip Data'!$J$3,'Watershed Precip Data'!J156,'WS-2, WS-3, &amp; WS-4'!$B$6='Watershed Precip Data'!$K$3,'Watershed Precip Data'!K156)</f>
        <v>#N/A</v>
      </c>
      <c r="I154" s="239" t="e">
        <f>MIN(($L$3*('FM-1 &amp; FM-3'!$B$13)),(G154+C154))</f>
        <v>#N/A</v>
      </c>
    </row>
    <row r="155" spans="1:9">
      <c r="A155" s="19">
        <v>6</v>
      </c>
      <c r="B155" s="18">
        <v>1</v>
      </c>
      <c r="C155" s="70" t="e">
        <f>'WS-2, WS-3, &amp; WS-4'!$B$28*'Water Supply Calcs'!$N$7*H155</f>
        <v>#VALUE!</v>
      </c>
      <c r="D155" s="70">
        <v>0</v>
      </c>
      <c r="E155" s="70" t="e">
        <f t="shared" si="6"/>
        <v>#VALUE!</v>
      </c>
      <c r="F155" s="71" t="e">
        <f t="shared" si="7"/>
        <v>#VALUE!</v>
      </c>
      <c r="G155" s="70" t="e">
        <f t="shared" si="8"/>
        <v>#VALUE!</v>
      </c>
      <c r="H155" s="70" t="e">
        <f>_xlfn.IFS('WS-2, WS-3, &amp; WS-4'!$B$6='Watershed Precip Data'!$C$3,'Watershed Precip Data'!C157,'Watershed Precip Data'!$C$14='Watershed Precip Data'!$D$3,'Watershed Precip Data'!D157,'WS-2, WS-3, &amp; WS-4'!$B$6='Watershed Precip Data'!$E$3,'Watershed Precip Data'!E157,'WS-2, WS-3, &amp; WS-4'!$B$6='Watershed Precip Data'!$F$3,'Watershed Precip Data'!F157,'WS-2, WS-3, &amp; WS-4'!$B$6='Watershed Precip Data'!$G$3,'Watershed Precip Data'!G157,'Watershed Precip Data'!$C$14='Watershed Precip Data'!$H$3,'Watershed Precip Data'!H157,'WS-2, WS-3, &amp; WS-4'!$B$6='Watershed Precip Data'!$I$3,'Watershed Precip Data'!I157,'WS-2, WS-3, &amp; WS-4'!$B$6='Watershed Precip Data'!$J$3,'Watershed Precip Data'!J157,'WS-2, WS-3, &amp; WS-4'!$B$6='Watershed Precip Data'!$K$3,'Watershed Precip Data'!K157)</f>
        <v>#N/A</v>
      </c>
      <c r="I155" s="239" t="e">
        <f>MIN(($L$3*('FM-1 &amp; FM-3'!$B$13)),(G155+C155))</f>
        <v>#N/A</v>
      </c>
    </row>
    <row r="156" spans="1:9">
      <c r="A156" s="19">
        <v>6</v>
      </c>
      <c r="B156" s="18">
        <v>2</v>
      </c>
      <c r="C156" s="70" t="e">
        <f>'WS-2, WS-3, &amp; WS-4'!$B$28*'Water Supply Calcs'!$N$7*H156</f>
        <v>#VALUE!</v>
      </c>
      <c r="D156" s="70">
        <v>0</v>
      </c>
      <c r="E156" s="70" t="e">
        <f t="shared" si="6"/>
        <v>#VALUE!</v>
      </c>
      <c r="F156" s="71" t="e">
        <f t="shared" si="7"/>
        <v>#VALUE!</v>
      </c>
      <c r="G156" s="70" t="e">
        <f t="shared" si="8"/>
        <v>#VALUE!</v>
      </c>
      <c r="H156" s="70" t="e">
        <f>_xlfn.IFS('WS-2, WS-3, &amp; WS-4'!$B$6='Watershed Precip Data'!$C$3,'Watershed Precip Data'!C158,'Watershed Precip Data'!$C$14='Watershed Precip Data'!$D$3,'Watershed Precip Data'!D158,'WS-2, WS-3, &amp; WS-4'!$B$6='Watershed Precip Data'!$E$3,'Watershed Precip Data'!E158,'WS-2, WS-3, &amp; WS-4'!$B$6='Watershed Precip Data'!$F$3,'Watershed Precip Data'!F158,'WS-2, WS-3, &amp; WS-4'!$B$6='Watershed Precip Data'!$G$3,'Watershed Precip Data'!G158,'Watershed Precip Data'!$C$14='Watershed Precip Data'!$H$3,'Watershed Precip Data'!H158,'WS-2, WS-3, &amp; WS-4'!$B$6='Watershed Precip Data'!$I$3,'Watershed Precip Data'!I158,'WS-2, WS-3, &amp; WS-4'!$B$6='Watershed Precip Data'!$J$3,'Watershed Precip Data'!J158,'WS-2, WS-3, &amp; WS-4'!$B$6='Watershed Precip Data'!$K$3,'Watershed Precip Data'!K158)</f>
        <v>#N/A</v>
      </c>
      <c r="I156" s="239" t="e">
        <f>MIN(($L$3*('FM-1 &amp; FM-3'!$B$13)),(G156+C156))</f>
        <v>#N/A</v>
      </c>
    </row>
    <row r="157" spans="1:9">
      <c r="A157" s="19">
        <v>6</v>
      </c>
      <c r="B157" s="18">
        <v>3</v>
      </c>
      <c r="C157" s="70" t="e">
        <f>'WS-2, WS-3, &amp; WS-4'!$B$28*'Water Supply Calcs'!$N$7*H157</f>
        <v>#VALUE!</v>
      </c>
      <c r="D157" s="70">
        <v>0</v>
      </c>
      <c r="E157" s="70" t="e">
        <f t="shared" si="6"/>
        <v>#VALUE!</v>
      </c>
      <c r="F157" s="71" t="e">
        <f t="shared" si="7"/>
        <v>#VALUE!</v>
      </c>
      <c r="G157" s="70" t="e">
        <f t="shared" si="8"/>
        <v>#VALUE!</v>
      </c>
      <c r="H157" s="70" t="e">
        <f>_xlfn.IFS('WS-2, WS-3, &amp; WS-4'!$B$6='Watershed Precip Data'!$C$3,'Watershed Precip Data'!C159,'Watershed Precip Data'!$C$14='Watershed Precip Data'!$D$3,'Watershed Precip Data'!D159,'WS-2, WS-3, &amp; WS-4'!$B$6='Watershed Precip Data'!$E$3,'Watershed Precip Data'!E159,'WS-2, WS-3, &amp; WS-4'!$B$6='Watershed Precip Data'!$F$3,'Watershed Precip Data'!F159,'WS-2, WS-3, &amp; WS-4'!$B$6='Watershed Precip Data'!$G$3,'Watershed Precip Data'!G159,'Watershed Precip Data'!$C$14='Watershed Precip Data'!$H$3,'Watershed Precip Data'!H159,'WS-2, WS-3, &amp; WS-4'!$B$6='Watershed Precip Data'!$I$3,'Watershed Precip Data'!I159,'WS-2, WS-3, &amp; WS-4'!$B$6='Watershed Precip Data'!$J$3,'Watershed Precip Data'!J159,'WS-2, WS-3, &amp; WS-4'!$B$6='Watershed Precip Data'!$K$3,'Watershed Precip Data'!K159)</f>
        <v>#N/A</v>
      </c>
      <c r="I157" s="239" t="e">
        <f>MIN(($L$3*('FM-1 &amp; FM-3'!$B$13)),(G157+C157))</f>
        <v>#N/A</v>
      </c>
    </row>
    <row r="158" spans="1:9">
      <c r="A158" s="19">
        <v>6</v>
      </c>
      <c r="B158" s="18">
        <v>4</v>
      </c>
      <c r="C158" s="70" t="e">
        <f>'WS-2, WS-3, &amp; WS-4'!$B$28*'Water Supply Calcs'!$N$7*H158</f>
        <v>#VALUE!</v>
      </c>
      <c r="D158" s="70">
        <v>0</v>
      </c>
      <c r="E158" s="70" t="e">
        <f t="shared" si="6"/>
        <v>#VALUE!</v>
      </c>
      <c r="F158" s="71" t="e">
        <f t="shared" si="7"/>
        <v>#VALUE!</v>
      </c>
      <c r="G158" s="70" t="e">
        <f t="shared" si="8"/>
        <v>#VALUE!</v>
      </c>
      <c r="H158" s="70" t="e">
        <f>_xlfn.IFS('WS-2, WS-3, &amp; WS-4'!$B$6='Watershed Precip Data'!$C$3,'Watershed Precip Data'!C160,'Watershed Precip Data'!$C$14='Watershed Precip Data'!$D$3,'Watershed Precip Data'!D160,'WS-2, WS-3, &amp; WS-4'!$B$6='Watershed Precip Data'!$E$3,'Watershed Precip Data'!E160,'WS-2, WS-3, &amp; WS-4'!$B$6='Watershed Precip Data'!$F$3,'Watershed Precip Data'!F160,'WS-2, WS-3, &amp; WS-4'!$B$6='Watershed Precip Data'!$G$3,'Watershed Precip Data'!G160,'Watershed Precip Data'!$C$14='Watershed Precip Data'!$H$3,'Watershed Precip Data'!H160,'WS-2, WS-3, &amp; WS-4'!$B$6='Watershed Precip Data'!$I$3,'Watershed Precip Data'!I160,'WS-2, WS-3, &amp; WS-4'!$B$6='Watershed Precip Data'!$J$3,'Watershed Precip Data'!J160,'WS-2, WS-3, &amp; WS-4'!$B$6='Watershed Precip Data'!$K$3,'Watershed Precip Data'!K160)</f>
        <v>#N/A</v>
      </c>
      <c r="I158" s="239" t="e">
        <f>MIN(($L$3*('FM-1 &amp; FM-3'!$B$13)),(G158+C158))</f>
        <v>#N/A</v>
      </c>
    </row>
    <row r="159" spans="1:9">
      <c r="A159" s="19">
        <v>6</v>
      </c>
      <c r="B159" s="18">
        <v>5</v>
      </c>
      <c r="C159" s="70" t="e">
        <f>'WS-2, WS-3, &amp; WS-4'!$B$28*'Water Supply Calcs'!$N$7*H159</f>
        <v>#VALUE!</v>
      </c>
      <c r="D159" s="70">
        <v>0</v>
      </c>
      <c r="E159" s="70" t="e">
        <f t="shared" si="6"/>
        <v>#VALUE!</v>
      </c>
      <c r="F159" s="71" t="e">
        <f t="shared" si="7"/>
        <v>#VALUE!</v>
      </c>
      <c r="G159" s="70" t="e">
        <f t="shared" si="8"/>
        <v>#VALUE!</v>
      </c>
      <c r="H159" s="70" t="e">
        <f>_xlfn.IFS('WS-2, WS-3, &amp; WS-4'!$B$6='Watershed Precip Data'!$C$3,'Watershed Precip Data'!C161,'Watershed Precip Data'!$C$14='Watershed Precip Data'!$D$3,'Watershed Precip Data'!D161,'WS-2, WS-3, &amp; WS-4'!$B$6='Watershed Precip Data'!$E$3,'Watershed Precip Data'!E161,'WS-2, WS-3, &amp; WS-4'!$B$6='Watershed Precip Data'!$F$3,'Watershed Precip Data'!F161,'WS-2, WS-3, &amp; WS-4'!$B$6='Watershed Precip Data'!$G$3,'Watershed Precip Data'!G161,'Watershed Precip Data'!$C$14='Watershed Precip Data'!$H$3,'Watershed Precip Data'!H161,'WS-2, WS-3, &amp; WS-4'!$B$6='Watershed Precip Data'!$I$3,'Watershed Precip Data'!I161,'WS-2, WS-3, &amp; WS-4'!$B$6='Watershed Precip Data'!$J$3,'Watershed Precip Data'!J161,'WS-2, WS-3, &amp; WS-4'!$B$6='Watershed Precip Data'!$K$3,'Watershed Precip Data'!K161)</f>
        <v>#N/A</v>
      </c>
      <c r="I159" s="239" t="e">
        <f>MIN(($L$3*('FM-1 &amp; FM-3'!$B$13)),(G159+C159))</f>
        <v>#N/A</v>
      </c>
    </row>
    <row r="160" spans="1:9">
      <c r="A160" s="19">
        <v>6</v>
      </c>
      <c r="B160" s="18">
        <v>6</v>
      </c>
      <c r="C160" s="70" t="e">
        <f>'WS-2, WS-3, &amp; WS-4'!$B$28*'Water Supply Calcs'!$N$7*H160</f>
        <v>#VALUE!</v>
      </c>
      <c r="D160" s="70">
        <v>0</v>
      </c>
      <c r="E160" s="70" t="e">
        <f t="shared" si="6"/>
        <v>#VALUE!</v>
      </c>
      <c r="F160" s="71" t="e">
        <f t="shared" si="7"/>
        <v>#VALUE!</v>
      </c>
      <c r="G160" s="70" t="e">
        <f t="shared" si="8"/>
        <v>#VALUE!</v>
      </c>
      <c r="H160" s="70" t="e">
        <f>_xlfn.IFS('WS-2, WS-3, &amp; WS-4'!$B$6='Watershed Precip Data'!$C$3,'Watershed Precip Data'!C162,'Watershed Precip Data'!$C$14='Watershed Precip Data'!$D$3,'Watershed Precip Data'!D162,'WS-2, WS-3, &amp; WS-4'!$B$6='Watershed Precip Data'!$E$3,'Watershed Precip Data'!E162,'WS-2, WS-3, &amp; WS-4'!$B$6='Watershed Precip Data'!$F$3,'Watershed Precip Data'!F162,'WS-2, WS-3, &amp; WS-4'!$B$6='Watershed Precip Data'!$G$3,'Watershed Precip Data'!G162,'Watershed Precip Data'!$C$14='Watershed Precip Data'!$H$3,'Watershed Precip Data'!H162,'WS-2, WS-3, &amp; WS-4'!$B$6='Watershed Precip Data'!$I$3,'Watershed Precip Data'!I162,'WS-2, WS-3, &amp; WS-4'!$B$6='Watershed Precip Data'!$J$3,'Watershed Precip Data'!J162,'WS-2, WS-3, &amp; WS-4'!$B$6='Watershed Precip Data'!$K$3,'Watershed Precip Data'!K162)</f>
        <v>#N/A</v>
      </c>
      <c r="I160" s="239" t="e">
        <f>MIN(($L$3*('FM-1 &amp; FM-3'!$B$13)),(G160+C160))</f>
        <v>#N/A</v>
      </c>
    </row>
    <row r="161" spans="1:9">
      <c r="A161" s="19">
        <v>6</v>
      </c>
      <c r="B161" s="18">
        <v>7</v>
      </c>
      <c r="C161" s="70" t="e">
        <f>'WS-2, WS-3, &amp; WS-4'!$B$28*'Water Supply Calcs'!$N$7*H161</f>
        <v>#VALUE!</v>
      </c>
      <c r="D161" s="70">
        <v>0</v>
      </c>
      <c r="E161" s="70" t="e">
        <f t="shared" si="6"/>
        <v>#VALUE!</v>
      </c>
      <c r="F161" s="71" t="e">
        <f t="shared" si="7"/>
        <v>#VALUE!</v>
      </c>
      <c r="G161" s="70" t="e">
        <f t="shared" si="8"/>
        <v>#VALUE!</v>
      </c>
      <c r="H161" s="70" t="e">
        <f>_xlfn.IFS('WS-2, WS-3, &amp; WS-4'!$B$6='Watershed Precip Data'!$C$3,'Watershed Precip Data'!C163,'Watershed Precip Data'!$C$14='Watershed Precip Data'!$D$3,'Watershed Precip Data'!D163,'WS-2, WS-3, &amp; WS-4'!$B$6='Watershed Precip Data'!$E$3,'Watershed Precip Data'!E163,'WS-2, WS-3, &amp; WS-4'!$B$6='Watershed Precip Data'!$F$3,'Watershed Precip Data'!F163,'WS-2, WS-3, &amp; WS-4'!$B$6='Watershed Precip Data'!$G$3,'Watershed Precip Data'!G163,'Watershed Precip Data'!$C$14='Watershed Precip Data'!$H$3,'Watershed Precip Data'!H163,'WS-2, WS-3, &amp; WS-4'!$B$6='Watershed Precip Data'!$I$3,'Watershed Precip Data'!I163,'WS-2, WS-3, &amp; WS-4'!$B$6='Watershed Precip Data'!$J$3,'Watershed Precip Data'!J163,'WS-2, WS-3, &amp; WS-4'!$B$6='Watershed Precip Data'!$K$3,'Watershed Precip Data'!K163)</f>
        <v>#N/A</v>
      </c>
      <c r="I161" s="239" t="e">
        <f>MIN(($L$3*('FM-1 &amp; FM-3'!$B$13)),(G161+C161))</f>
        <v>#N/A</v>
      </c>
    </row>
    <row r="162" spans="1:9">
      <c r="A162" s="19">
        <v>6</v>
      </c>
      <c r="B162" s="18">
        <v>8</v>
      </c>
      <c r="C162" s="70" t="e">
        <f>'WS-2, WS-3, &amp; WS-4'!$B$28*'Water Supply Calcs'!$N$7*H162</f>
        <v>#VALUE!</v>
      </c>
      <c r="D162" s="70">
        <v>0</v>
      </c>
      <c r="E162" s="70" t="e">
        <f t="shared" si="6"/>
        <v>#VALUE!</v>
      </c>
      <c r="F162" s="71" t="e">
        <f t="shared" si="7"/>
        <v>#VALUE!</v>
      </c>
      <c r="G162" s="70" t="e">
        <f t="shared" si="8"/>
        <v>#VALUE!</v>
      </c>
      <c r="H162" s="70" t="e">
        <f>_xlfn.IFS('WS-2, WS-3, &amp; WS-4'!$B$6='Watershed Precip Data'!$C$3,'Watershed Precip Data'!C164,'Watershed Precip Data'!$C$14='Watershed Precip Data'!$D$3,'Watershed Precip Data'!D164,'WS-2, WS-3, &amp; WS-4'!$B$6='Watershed Precip Data'!$E$3,'Watershed Precip Data'!E164,'WS-2, WS-3, &amp; WS-4'!$B$6='Watershed Precip Data'!$F$3,'Watershed Precip Data'!F164,'WS-2, WS-3, &amp; WS-4'!$B$6='Watershed Precip Data'!$G$3,'Watershed Precip Data'!G164,'Watershed Precip Data'!$C$14='Watershed Precip Data'!$H$3,'Watershed Precip Data'!H164,'WS-2, WS-3, &amp; WS-4'!$B$6='Watershed Precip Data'!$I$3,'Watershed Precip Data'!I164,'WS-2, WS-3, &amp; WS-4'!$B$6='Watershed Precip Data'!$J$3,'Watershed Precip Data'!J164,'WS-2, WS-3, &amp; WS-4'!$B$6='Watershed Precip Data'!$K$3,'Watershed Precip Data'!K164)</f>
        <v>#N/A</v>
      </c>
      <c r="I162" s="239" t="e">
        <f>MIN(($L$3*('FM-1 &amp; FM-3'!$B$13)),(G162+C162))</f>
        <v>#N/A</v>
      </c>
    </row>
    <row r="163" spans="1:9">
      <c r="A163" s="19">
        <v>6</v>
      </c>
      <c r="B163" s="18">
        <v>9</v>
      </c>
      <c r="C163" s="70" t="e">
        <f>'WS-2, WS-3, &amp; WS-4'!$B$28*'Water Supply Calcs'!$N$7*H163</f>
        <v>#VALUE!</v>
      </c>
      <c r="D163" s="70">
        <v>0</v>
      </c>
      <c r="E163" s="70" t="e">
        <f t="shared" si="6"/>
        <v>#VALUE!</v>
      </c>
      <c r="F163" s="71" t="e">
        <f t="shared" si="7"/>
        <v>#VALUE!</v>
      </c>
      <c r="G163" s="70" t="e">
        <f t="shared" si="8"/>
        <v>#VALUE!</v>
      </c>
      <c r="H163" s="70" t="e">
        <f>_xlfn.IFS('WS-2, WS-3, &amp; WS-4'!$B$6='Watershed Precip Data'!$C$3,'Watershed Precip Data'!C165,'Watershed Precip Data'!$C$14='Watershed Precip Data'!$D$3,'Watershed Precip Data'!D165,'WS-2, WS-3, &amp; WS-4'!$B$6='Watershed Precip Data'!$E$3,'Watershed Precip Data'!E165,'WS-2, WS-3, &amp; WS-4'!$B$6='Watershed Precip Data'!$F$3,'Watershed Precip Data'!F165,'WS-2, WS-3, &amp; WS-4'!$B$6='Watershed Precip Data'!$G$3,'Watershed Precip Data'!G165,'Watershed Precip Data'!$C$14='Watershed Precip Data'!$H$3,'Watershed Precip Data'!H165,'WS-2, WS-3, &amp; WS-4'!$B$6='Watershed Precip Data'!$I$3,'Watershed Precip Data'!I165,'WS-2, WS-3, &amp; WS-4'!$B$6='Watershed Precip Data'!$J$3,'Watershed Precip Data'!J165,'WS-2, WS-3, &amp; WS-4'!$B$6='Watershed Precip Data'!$K$3,'Watershed Precip Data'!K165)</f>
        <v>#N/A</v>
      </c>
      <c r="I163" s="239" t="e">
        <f>MIN(($L$3*('FM-1 &amp; FM-3'!$B$13)),(G163+C163))</f>
        <v>#N/A</v>
      </c>
    </row>
    <row r="164" spans="1:9">
      <c r="A164" s="19">
        <v>6</v>
      </c>
      <c r="B164" s="18">
        <v>10</v>
      </c>
      <c r="C164" s="70" t="e">
        <f>'WS-2, WS-3, &amp; WS-4'!$B$28*'Water Supply Calcs'!$N$7*H164</f>
        <v>#VALUE!</v>
      </c>
      <c r="D164" s="70">
        <v>0</v>
      </c>
      <c r="E164" s="70" t="e">
        <f t="shared" si="6"/>
        <v>#VALUE!</v>
      </c>
      <c r="F164" s="71" t="e">
        <f t="shared" si="7"/>
        <v>#VALUE!</v>
      </c>
      <c r="G164" s="70" t="e">
        <f t="shared" si="8"/>
        <v>#VALUE!</v>
      </c>
      <c r="H164" s="70" t="e">
        <f>_xlfn.IFS('WS-2, WS-3, &amp; WS-4'!$B$6='Watershed Precip Data'!$C$3,'Watershed Precip Data'!C166,'Watershed Precip Data'!$C$14='Watershed Precip Data'!$D$3,'Watershed Precip Data'!D166,'WS-2, WS-3, &amp; WS-4'!$B$6='Watershed Precip Data'!$E$3,'Watershed Precip Data'!E166,'WS-2, WS-3, &amp; WS-4'!$B$6='Watershed Precip Data'!$F$3,'Watershed Precip Data'!F166,'WS-2, WS-3, &amp; WS-4'!$B$6='Watershed Precip Data'!$G$3,'Watershed Precip Data'!G166,'Watershed Precip Data'!$C$14='Watershed Precip Data'!$H$3,'Watershed Precip Data'!H166,'WS-2, WS-3, &amp; WS-4'!$B$6='Watershed Precip Data'!$I$3,'Watershed Precip Data'!I166,'WS-2, WS-3, &amp; WS-4'!$B$6='Watershed Precip Data'!$J$3,'Watershed Precip Data'!J166,'WS-2, WS-3, &amp; WS-4'!$B$6='Watershed Precip Data'!$K$3,'Watershed Precip Data'!K166)</f>
        <v>#N/A</v>
      </c>
      <c r="I164" s="239" t="e">
        <f>MIN(($L$3*('FM-1 &amp; FM-3'!$B$13)),(G164+C164))</f>
        <v>#N/A</v>
      </c>
    </row>
    <row r="165" spans="1:9">
      <c r="A165" s="19">
        <v>6</v>
      </c>
      <c r="B165" s="18">
        <v>11</v>
      </c>
      <c r="C165" s="70" t="e">
        <f>'WS-2, WS-3, &amp; WS-4'!$B$28*'Water Supply Calcs'!$N$7*H165</f>
        <v>#VALUE!</v>
      </c>
      <c r="D165" s="70">
        <v>0</v>
      </c>
      <c r="E165" s="70" t="e">
        <f t="shared" si="6"/>
        <v>#VALUE!</v>
      </c>
      <c r="F165" s="71" t="e">
        <f t="shared" si="7"/>
        <v>#VALUE!</v>
      </c>
      <c r="G165" s="70" t="e">
        <f t="shared" si="8"/>
        <v>#VALUE!</v>
      </c>
      <c r="H165" s="70" t="e">
        <f>_xlfn.IFS('WS-2, WS-3, &amp; WS-4'!$B$6='Watershed Precip Data'!$C$3,'Watershed Precip Data'!C167,'Watershed Precip Data'!$C$14='Watershed Precip Data'!$D$3,'Watershed Precip Data'!D167,'WS-2, WS-3, &amp; WS-4'!$B$6='Watershed Precip Data'!$E$3,'Watershed Precip Data'!E167,'WS-2, WS-3, &amp; WS-4'!$B$6='Watershed Precip Data'!$F$3,'Watershed Precip Data'!F167,'WS-2, WS-3, &amp; WS-4'!$B$6='Watershed Precip Data'!$G$3,'Watershed Precip Data'!G167,'Watershed Precip Data'!$C$14='Watershed Precip Data'!$H$3,'Watershed Precip Data'!H167,'WS-2, WS-3, &amp; WS-4'!$B$6='Watershed Precip Data'!$I$3,'Watershed Precip Data'!I167,'WS-2, WS-3, &amp; WS-4'!$B$6='Watershed Precip Data'!$J$3,'Watershed Precip Data'!J167,'WS-2, WS-3, &amp; WS-4'!$B$6='Watershed Precip Data'!$K$3,'Watershed Precip Data'!K167)</f>
        <v>#N/A</v>
      </c>
      <c r="I165" s="239" t="e">
        <f>MIN(($L$3*('FM-1 &amp; FM-3'!$B$13)),(G165+C165))</f>
        <v>#N/A</v>
      </c>
    </row>
    <row r="166" spans="1:9">
      <c r="A166" s="19">
        <v>6</v>
      </c>
      <c r="B166" s="18">
        <v>12</v>
      </c>
      <c r="C166" s="70" t="e">
        <f>'WS-2, WS-3, &amp; WS-4'!$B$28*'Water Supply Calcs'!$N$7*H166</f>
        <v>#VALUE!</v>
      </c>
      <c r="D166" s="70">
        <v>0</v>
      </c>
      <c r="E166" s="70" t="e">
        <f t="shared" si="6"/>
        <v>#VALUE!</v>
      </c>
      <c r="F166" s="71" t="e">
        <f t="shared" si="7"/>
        <v>#VALUE!</v>
      </c>
      <c r="G166" s="70" t="e">
        <f t="shared" si="8"/>
        <v>#VALUE!</v>
      </c>
      <c r="H166" s="70" t="e">
        <f>_xlfn.IFS('WS-2, WS-3, &amp; WS-4'!$B$6='Watershed Precip Data'!$C$3,'Watershed Precip Data'!C168,'Watershed Precip Data'!$C$14='Watershed Precip Data'!$D$3,'Watershed Precip Data'!D168,'WS-2, WS-3, &amp; WS-4'!$B$6='Watershed Precip Data'!$E$3,'Watershed Precip Data'!E168,'WS-2, WS-3, &amp; WS-4'!$B$6='Watershed Precip Data'!$F$3,'Watershed Precip Data'!F168,'WS-2, WS-3, &amp; WS-4'!$B$6='Watershed Precip Data'!$G$3,'Watershed Precip Data'!G168,'Watershed Precip Data'!$C$14='Watershed Precip Data'!$H$3,'Watershed Precip Data'!H168,'WS-2, WS-3, &amp; WS-4'!$B$6='Watershed Precip Data'!$I$3,'Watershed Precip Data'!I168,'WS-2, WS-3, &amp; WS-4'!$B$6='Watershed Precip Data'!$J$3,'Watershed Precip Data'!J168,'WS-2, WS-3, &amp; WS-4'!$B$6='Watershed Precip Data'!$K$3,'Watershed Precip Data'!K168)</f>
        <v>#N/A</v>
      </c>
      <c r="I166" s="239" t="e">
        <f>MIN(($L$3*('FM-1 &amp; FM-3'!$B$13)),(G166+C166))</f>
        <v>#N/A</v>
      </c>
    </row>
    <row r="167" spans="1:9">
      <c r="A167" s="19">
        <v>6</v>
      </c>
      <c r="B167" s="18">
        <v>13</v>
      </c>
      <c r="C167" s="70" t="e">
        <f>'WS-2, WS-3, &amp; WS-4'!$B$28*'Water Supply Calcs'!$N$7*H167</f>
        <v>#VALUE!</v>
      </c>
      <c r="D167" s="70">
        <v>0</v>
      </c>
      <c r="E167" s="70" t="e">
        <f t="shared" si="6"/>
        <v>#VALUE!</v>
      </c>
      <c r="F167" s="71" t="e">
        <f t="shared" si="7"/>
        <v>#VALUE!</v>
      </c>
      <c r="G167" s="70" t="e">
        <f t="shared" si="8"/>
        <v>#VALUE!</v>
      </c>
      <c r="H167" s="70" t="e">
        <f>_xlfn.IFS('WS-2, WS-3, &amp; WS-4'!$B$6='Watershed Precip Data'!$C$3,'Watershed Precip Data'!C169,'Watershed Precip Data'!$C$14='Watershed Precip Data'!$D$3,'Watershed Precip Data'!D169,'WS-2, WS-3, &amp; WS-4'!$B$6='Watershed Precip Data'!$E$3,'Watershed Precip Data'!E169,'WS-2, WS-3, &amp; WS-4'!$B$6='Watershed Precip Data'!$F$3,'Watershed Precip Data'!F169,'WS-2, WS-3, &amp; WS-4'!$B$6='Watershed Precip Data'!$G$3,'Watershed Precip Data'!G169,'Watershed Precip Data'!$C$14='Watershed Precip Data'!$H$3,'Watershed Precip Data'!H169,'WS-2, WS-3, &amp; WS-4'!$B$6='Watershed Precip Data'!$I$3,'Watershed Precip Data'!I169,'WS-2, WS-3, &amp; WS-4'!$B$6='Watershed Precip Data'!$J$3,'Watershed Precip Data'!J169,'WS-2, WS-3, &amp; WS-4'!$B$6='Watershed Precip Data'!$K$3,'Watershed Precip Data'!K169)</f>
        <v>#N/A</v>
      </c>
      <c r="I167" s="239" t="e">
        <f>MIN(($L$3*('FM-1 &amp; FM-3'!$B$13)),(G167+C167))</f>
        <v>#N/A</v>
      </c>
    </row>
    <row r="168" spans="1:9">
      <c r="A168" s="19">
        <v>6</v>
      </c>
      <c r="B168" s="18">
        <v>14</v>
      </c>
      <c r="C168" s="70" t="e">
        <f>'WS-2, WS-3, &amp; WS-4'!$B$28*'Water Supply Calcs'!$N$7*H168</f>
        <v>#VALUE!</v>
      </c>
      <c r="D168" s="70">
        <v>0</v>
      </c>
      <c r="E168" s="70" t="e">
        <f t="shared" si="6"/>
        <v>#VALUE!</v>
      </c>
      <c r="F168" s="71" t="e">
        <f t="shared" si="7"/>
        <v>#VALUE!</v>
      </c>
      <c r="G168" s="70" t="e">
        <f t="shared" si="8"/>
        <v>#VALUE!</v>
      </c>
      <c r="H168" s="70" t="e">
        <f>_xlfn.IFS('WS-2, WS-3, &amp; WS-4'!$B$6='Watershed Precip Data'!$C$3,'Watershed Precip Data'!C170,'Watershed Precip Data'!$C$14='Watershed Precip Data'!$D$3,'Watershed Precip Data'!D170,'WS-2, WS-3, &amp; WS-4'!$B$6='Watershed Precip Data'!$E$3,'Watershed Precip Data'!E170,'WS-2, WS-3, &amp; WS-4'!$B$6='Watershed Precip Data'!$F$3,'Watershed Precip Data'!F170,'WS-2, WS-3, &amp; WS-4'!$B$6='Watershed Precip Data'!$G$3,'Watershed Precip Data'!G170,'Watershed Precip Data'!$C$14='Watershed Precip Data'!$H$3,'Watershed Precip Data'!H170,'WS-2, WS-3, &amp; WS-4'!$B$6='Watershed Precip Data'!$I$3,'Watershed Precip Data'!I170,'WS-2, WS-3, &amp; WS-4'!$B$6='Watershed Precip Data'!$J$3,'Watershed Precip Data'!J170,'WS-2, WS-3, &amp; WS-4'!$B$6='Watershed Precip Data'!$K$3,'Watershed Precip Data'!K170)</f>
        <v>#N/A</v>
      </c>
      <c r="I168" s="239" t="e">
        <f>MIN(($L$3*('FM-1 &amp; FM-3'!$B$13)),(G168+C168))</f>
        <v>#N/A</v>
      </c>
    </row>
    <row r="169" spans="1:9">
      <c r="A169" s="19">
        <v>6</v>
      </c>
      <c r="B169" s="18">
        <v>15</v>
      </c>
      <c r="C169" s="70" t="e">
        <f>'WS-2, WS-3, &amp; WS-4'!$B$28*'Water Supply Calcs'!$N$7*H169</f>
        <v>#VALUE!</v>
      </c>
      <c r="D169" s="70">
        <v>0</v>
      </c>
      <c r="E169" s="70" t="e">
        <f t="shared" si="6"/>
        <v>#VALUE!</v>
      </c>
      <c r="F169" s="71" t="e">
        <f t="shared" si="7"/>
        <v>#VALUE!</v>
      </c>
      <c r="G169" s="70" t="e">
        <f t="shared" si="8"/>
        <v>#VALUE!</v>
      </c>
      <c r="H169" s="70" t="e">
        <f>_xlfn.IFS('WS-2, WS-3, &amp; WS-4'!$B$6='Watershed Precip Data'!$C$3,'Watershed Precip Data'!C171,'Watershed Precip Data'!$C$14='Watershed Precip Data'!$D$3,'Watershed Precip Data'!D171,'WS-2, WS-3, &amp; WS-4'!$B$6='Watershed Precip Data'!$E$3,'Watershed Precip Data'!E171,'WS-2, WS-3, &amp; WS-4'!$B$6='Watershed Precip Data'!$F$3,'Watershed Precip Data'!F171,'WS-2, WS-3, &amp; WS-4'!$B$6='Watershed Precip Data'!$G$3,'Watershed Precip Data'!G171,'Watershed Precip Data'!$C$14='Watershed Precip Data'!$H$3,'Watershed Precip Data'!H171,'WS-2, WS-3, &amp; WS-4'!$B$6='Watershed Precip Data'!$I$3,'Watershed Precip Data'!I171,'WS-2, WS-3, &amp; WS-4'!$B$6='Watershed Precip Data'!$J$3,'Watershed Precip Data'!J171,'WS-2, WS-3, &amp; WS-4'!$B$6='Watershed Precip Data'!$K$3,'Watershed Precip Data'!K171)</f>
        <v>#N/A</v>
      </c>
      <c r="I169" s="239" t="e">
        <f>MIN(($L$3*('FM-1 &amp; FM-3'!$B$13)),(G169+C169))</f>
        <v>#N/A</v>
      </c>
    </row>
    <row r="170" spans="1:9">
      <c r="A170" s="19">
        <v>6</v>
      </c>
      <c r="B170" s="18">
        <v>16</v>
      </c>
      <c r="C170" s="70" t="e">
        <f>'WS-2, WS-3, &amp; WS-4'!$B$28*'Water Supply Calcs'!$N$7*H170</f>
        <v>#VALUE!</v>
      </c>
      <c r="D170" s="70">
        <v>0</v>
      </c>
      <c r="E170" s="70" t="e">
        <f t="shared" si="6"/>
        <v>#VALUE!</v>
      </c>
      <c r="F170" s="71" t="e">
        <f t="shared" si="7"/>
        <v>#VALUE!</v>
      </c>
      <c r="G170" s="70" t="e">
        <f t="shared" si="8"/>
        <v>#VALUE!</v>
      </c>
      <c r="H170" s="70" t="e">
        <f>_xlfn.IFS('WS-2, WS-3, &amp; WS-4'!$B$6='Watershed Precip Data'!$C$3,'Watershed Precip Data'!C172,'Watershed Precip Data'!$C$14='Watershed Precip Data'!$D$3,'Watershed Precip Data'!D172,'WS-2, WS-3, &amp; WS-4'!$B$6='Watershed Precip Data'!$E$3,'Watershed Precip Data'!E172,'WS-2, WS-3, &amp; WS-4'!$B$6='Watershed Precip Data'!$F$3,'Watershed Precip Data'!F172,'WS-2, WS-3, &amp; WS-4'!$B$6='Watershed Precip Data'!$G$3,'Watershed Precip Data'!G172,'Watershed Precip Data'!$C$14='Watershed Precip Data'!$H$3,'Watershed Precip Data'!H172,'WS-2, WS-3, &amp; WS-4'!$B$6='Watershed Precip Data'!$I$3,'Watershed Precip Data'!I172,'WS-2, WS-3, &amp; WS-4'!$B$6='Watershed Precip Data'!$J$3,'Watershed Precip Data'!J172,'WS-2, WS-3, &amp; WS-4'!$B$6='Watershed Precip Data'!$K$3,'Watershed Precip Data'!K172)</f>
        <v>#N/A</v>
      </c>
      <c r="I170" s="239" t="e">
        <f>MIN(($L$3*('FM-1 &amp; FM-3'!$B$13)),(G170+C170))</f>
        <v>#N/A</v>
      </c>
    </row>
    <row r="171" spans="1:9">
      <c r="A171" s="19">
        <v>6</v>
      </c>
      <c r="B171" s="18">
        <v>17</v>
      </c>
      <c r="C171" s="70" t="e">
        <f>'WS-2, WS-3, &amp; WS-4'!$B$28*'Water Supply Calcs'!$N$7*H171</f>
        <v>#VALUE!</v>
      </c>
      <c r="D171" s="70">
        <v>0</v>
      </c>
      <c r="E171" s="70" t="e">
        <f t="shared" si="6"/>
        <v>#VALUE!</v>
      </c>
      <c r="F171" s="71" t="e">
        <f t="shared" si="7"/>
        <v>#VALUE!</v>
      </c>
      <c r="G171" s="70" t="e">
        <f t="shared" si="8"/>
        <v>#VALUE!</v>
      </c>
      <c r="H171" s="70" t="e">
        <f>_xlfn.IFS('WS-2, WS-3, &amp; WS-4'!$B$6='Watershed Precip Data'!$C$3,'Watershed Precip Data'!C173,'Watershed Precip Data'!$C$14='Watershed Precip Data'!$D$3,'Watershed Precip Data'!D173,'WS-2, WS-3, &amp; WS-4'!$B$6='Watershed Precip Data'!$E$3,'Watershed Precip Data'!E173,'WS-2, WS-3, &amp; WS-4'!$B$6='Watershed Precip Data'!$F$3,'Watershed Precip Data'!F173,'WS-2, WS-3, &amp; WS-4'!$B$6='Watershed Precip Data'!$G$3,'Watershed Precip Data'!G173,'Watershed Precip Data'!$C$14='Watershed Precip Data'!$H$3,'Watershed Precip Data'!H173,'WS-2, WS-3, &amp; WS-4'!$B$6='Watershed Precip Data'!$I$3,'Watershed Precip Data'!I173,'WS-2, WS-3, &amp; WS-4'!$B$6='Watershed Precip Data'!$J$3,'Watershed Precip Data'!J173,'WS-2, WS-3, &amp; WS-4'!$B$6='Watershed Precip Data'!$K$3,'Watershed Precip Data'!K173)</f>
        <v>#N/A</v>
      </c>
      <c r="I171" s="239" t="e">
        <f>MIN(($L$3*('FM-1 &amp; FM-3'!$B$13)),(G171+C171))</f>
        <v>#N/A</v>
      </c>
    </row>
    <row r="172" spans="1:9">
      <c r="A172" s="19">
        <v>6</v>
      </c>
      <c r="B172" s="18">
        <v>18</v>
      </c>
      <c r="C172" s="70" t="e">
        <f>'WS-2, WS-3, &amp; WS-4'!$B$28*'Water Supply Calcs'!$N$7*H172</f>
        <v>#VALUE!</v>
      </c>
      <c r="D172" s="70">
        <v>0</v>
      </c>
      <c r="E172" s="70" t="e">
        <f t="shared" si="6"/>
        <v>#VALUE!</v>
      </c>
      <c r="F172" s="71" t="e">
        <f t="shared" si="7"/>
        <v>#VALUE!</v>
      </c>
      <c r="G172" s="70" t="e">
        <f t="shared" si="8"/>
        <v>#VALUE!</v>
      </c>
      <c r="H172" s="70" t="e">
        <f>_xlfn.IFS('WS-2, WS-3, &amp; WS-4'!$B$6='Watershed Precip Data'!$C$3,'Watershed Precip Data'!C174,'Watershed Precip Data'!$C$14='Watershed Precip Data'!$D$3,'Watershed Precip Data'!D174,'WS-2, WS-3, &amp; WS-4'!$B$6='Watershed Precip Data'!$E$3,'Watershed Precip Data'!E174,'WS-2, WS-3, &amp; WS-4'!$B$6='Watershed Precip Data'!$F$3,'Watershed Precip Data'!F174,'WS-2, WS-3, &amp; WS-4'!$B$6='Watershed Precip Data'!$G$3,'Watershed Precip Data'!G174,'Watershed Precip Data'!$C$14='Watershed Precip Data'!$H$3,'Watershed Precip Data'!H174,'WS-2, WS-3, &amp; WS-4'!$B$6='Watershed Precip Data'!$I$3,'Watershed Precip Data'!I174,'WS-2, WS-3, &amp; WS-4'!$B$6='Watershed Precip Data'!$J$3,'Watershed Precip Data'!J174,'WS-2, WS-3, &amp; WS-4'!$B$6='Watershed Precip Data'!$K$3,'Watershed Precip Data'!K174)</f>
        <v>#N/A</v>
      </c>
      <c r="I172" s="239" t="e">
        <f>MIN(($L$3*('FM-1 &amp; FM-3'!$B$13)),(G172+C172))</f>
        <v>#N/A</v>
      </c>
    </row>
    <row r="173" spans="1:9">
      <c r="A173" s="19">
        <v>6</v>
      </c>
      <c r="B173" s="18">
        <v>19</v>
      </c>
      <c r="C173" s="70" t="e">
        <f>'WS-2, WS-3, &amp; WS-4'!$B$28*'Water Supply Calcs'!$N$7*H173</f>
        <v>#VALUE!</v>
      </c>
      <c r="D173" s="70">
        <v>0</v>
      </c>
      <c r="E173" s="70" t="e">
        <f t="shared" si="6"/>
        <v>#VALUE!</v>
      </c>
      <c r="F173" s="71" t="e">
        <f t="shared" si="7"/>
        <v>#VALUE!</v>
      </c>
      <c r="G173" s="70" t="e">
        <f t="shared" si="8"/>
        <v>#VALUE!</v>
      </c>
      <c r="H173" s="70" t="e">
        <f>_xlfn.IFS('WS-2, WS-3, &amp; WS-4'!$B$6='Watershed Precip Data'!$C$3,'Watershed Precip Data'!C175,'Watershed Precip Data'!$C$14='Watershed Precip Data'!$D$3,'Watershed Precip Data'!D175,'WS-2, WS-3, &amp; WS-4'!$B$6='Watershed Precip Data'!$E$3,'Watershed Precip Data'!E175,'WS-2, WS-3, &amp; WS-4'!$B$6='Watershed Precip Data'!$F$3,'Watershed Precip Data'!F175,'WS-2, WS-3, &amp; WS-4'!$B$6='Watershed Precip Data'!$G$3,'Watershed Precip Data'!G175,'Watershed Precip Data'!$C$14='Watershed Precip Data'!$H$3,'Watershed Precip Data'!H175,'WS-2, WS-3, &amp; WS-4'!$B$6='Watershed Precip Data'!$I$3,'Watershed Precip Data'!I175,'WS-2, WS-3, &amp; WS-4'!$B$6='Watershed Precip Data'!$J$3,'Watershed Precip Data'!J175,'WS-2, WS-3, &amp; WS-4'!$B$6='Watershed Precip Data'!$K$3,'Watershed Precip Data'!K175)</f>
        <v>#N/A</v>
      </c>
      <c r="I173" s="239" t="e">
        <f>MIN(($L$3*('FM-1 &amp; FM-3'!$B$13)),(G173+C173))</f>
        <v>#N/A</v>
      </c>
    </row>
    <row r="174" spans="1:9">
      <c r="A174" s="19">
        <v>6</v>
      </c>
      <c r="B174" s="18">
        <v>20</v>
      </c>
      <c r="C174" s="70" t="e">
        <f>'WS-2, WS-3, &amp; WS-4'!$B$28*'Water Supply Calcs'!$N$7*H174</f>
        <v>#VALUE!</v>
      </c>
      <c r="D174" s="70">
        <v>0</v>
      </c>
      <c r="E174" s="70" t="e">
        <f t="shared" si="6"/>
        <v>#VALUE!</v>
      </c>
      <c r="F174" s="71" t="e">
        <f t="shared" si="7"/>
        <v>#VALUE!</v>
      </c>
      <c r="G174" s="70" t="e">
        <f t="shared" si="8"/>
        <v>#VALUE!</v>
      </c>
      <c r="H174" s="70" t="e">
        <f>_xlfn.IFS('WS-2, WS-3, &amp; WS-4'!$B$6='Watershed Precip Data'!$C$3,'Watershed Precip Data'!C176,'Watershed Precip Data'!$C$14='Watershed Precip Data'!$D$3,'Watershed Precip Data'!D176,'WS-2, WS-3, &amp; WS-4'!$B$6='Watershed Precip Data'!$E$3,'Watershed Precip Data'!E176,'WS-2, WS-3, &amp; WS-4'!$B$6='Watershed Precip Data'!$F$3,'Watershed Precip Data'!F176,'WS-2, WS-3, &amp; WS-4'!$B$6='Watershed Precip Data'!$G$3,'Watershed Precip Data'!G176,'Watershed Precip Data'!$C$14='Watershed Precip Data'!$H$3,'Watershed Precip Data'!H176,'WS-2, WS-3, &amp; WS-4'!$B$6='Watershed Precip Data'!$I$3,'Watershed Precip Data'!I176,'WS-2, WS-3, &amp; WS-4'!$B$6='Watershed Precip Data'!$J$3,'Watershed Precip Data'!J176,'WS-2, WS-3, &amp; WS-4'!$B$6='Watershed Precip Data'!$K$3,'Watershed Precip Data'!K176)</f>
        <v>#N/A</v>
      </c>
      <c r="I174" s="239" t="e">
        <f>MIN(($L$3*('FM-1 &amp; FM-3'!$B$13)),(G174+C174))</f>
        <v>#N/A</v>
      </c>
    </row>
    <row r="175" spans="1:9">
      <c r="A175" s="19">
        <v>6</v>
      </c>
      <c r="B175" s="18">
        <v>21</v>
      </c>
      <c r="C175" s="70" t="e">
        <f>'WS-2, WS-3, &amp; WS-4'!$B$28*'Water Supply Calcs'!$N$7*H175</f>
        <v>#VALUE!</v>
      </c>
      <c r="D175" s="70">
        <v>0</v>
      </c>
      <c r="E175" s="70" t="e">
        <f t="shared" si="6"/>
        <v>#VALUE!</v>
      </c>
      <c r="F175" s="71" t="e">
        <f t="shared" si="7"/>
        <v>#VALUE!</v>
      </c>
      <c r="G175" s="70" t="e">
        <f t="shared" si="8"/>
        <v>#VALUE!</v>
      </c>
      <c r="H175" s="70" t="e">
        <f>_xlfn.IFS('WS-2, WS-3, &amp; WS-4'!$B$6='Watershed Precip Data'!$C$3,'Watershed Precip Data'!C177,'Watershed Precip Data'!$C$14='Watershed Precip Data'!$D$3,'Watershed Precip Data'!D177,'WS-2, WS-3, &amp; WS-4'!$B$6='Watershed Precip Data'!$E$3,'Watershed Precip Data'!E177,'WS-2, WS-3, &amp; WS-4'!$B$6='Watershed Precip Data'!$F$3,'Watershed Precip Data'!F177,'WS-2, WS-3, &amp; WS-4'!$B$6='Watershed Precip Data'!$G$3,'Watershed Precip Data'!G177,'Watershed Precip Data'!$C$14='Watershed Precip Data'!$H$3,'Watershed Precip Data'!H177,'WS-2, WS-3, &amp; WS-4'!$B$6='Watershed Precip Data'!$I$3,'Watershed Precip Data'!I177,'WS-2, WS-3, &amp; WS-4'!$B$6='Watershed Precip Data'!$J$3,'Watershed Precip Data'!J177,'WS-2, WS-3, &amp; WS-4'!$B$6='Watershed Precip Data'!$K$3,'Watershed Precip Data'!K177)</f>
        <v>#N/A</v>
      </c>
      <c r="I175" s="239" t="e">
        <f>MIN(($L$3*('FM-1 &amp; FM-3'!$B$13)),(G175+C175))</f>
        <v>#N/A</v>
      </c>
    </row>
    <row r="176" spans="1:9">
      <c r="A176" s="19">
        <v>6</v>
      </c>
      <c r="B176" s="18">
        <v>22</v>
      </c>
      <c r="C176" s="70" t="e">
        <f>'WS-2, WS-3, &amp; WS-4'!$B$28*'Water Supply Calcs'!$N$7*H176</f>
        <v>#VALUE!</v>
      </c>
      <c r="D176" s="70">
        <v>0</v>
      </c>
      <c r="E176" s="70" t="e">
        <f t="shared" si="6"/>
        <v>#VALUE!</v>
      </c>
      <c r="F176" s="71" t="e">
        <f t="shared" si="7"/>
        <v>#VALUE!</v>
      </c>
      <c r="G176" s="70" t="e">
        <f t="shared" si="8"/>
        <v>#VALUE!</v>
      </c>
      <c r="H176" s="70" t="e">
        <f>_xlfn.IFS('WS-2, WS-3, &amp; WS-4'!$B$6='Watershed Precip Data'!$C$3,'Watershed Precip Data'!C178,'Watershed Precip Data'!$C$14='Watershed Precip Data'!$D$3,'Watershed Precip Data'!D178,'WS-2, WS-3, &amp; WS-4'!$B$6='Watershed Precip Data'!$E$3,'Watershed Precip Data'!E178,'WS-2, WS-3, &amp; WS-4'!$B$6='Watershed Precip Data'!$F$3,'Watershed Precip Data'!F178,'WS-2, WS-3, &amp; WS-4'!$B$6='Watershed Precip Data'!$G$3,'Watershed Precip Data'!G178,'Watershed Precip Data'!$C$14='Watershed Precip Data'!$H$3,'Watershed Precip Data'!H178,'WS-2, WS-3, &amp; WS-4'!$B$6='Watershed Precip Data'!$I$3,'Watershed Precip Data'!I178,'WS-2, WS-3, &amp; WS-4'!$B$6='Watershed Precip Data'!$J$3,'Watershed Precip Data'!J178,'WS-2, WS-3, &amp; WS-4'!$B$6='Watershed Precip Data'!$K$3,'Watershed Precip Data'!K178)</f>
        <v>#N/A</v>
      </c>
      <c r="I176" s="239" t="e">
        <f>MIN(($L$3*('FM-1 &amp; FM-3'!$B$13)),(G176+C176))</f>
        <v>#N/A</v>
      </c>
    </row>
    <row r="177" spans="1:9">
      <c r="A177" s="19">
        <v>6</v>
      </c>
      <c r="B177" s="18">
        <v>23</v>
      </c>
      <c r="C177" s="70" t="e">
        <f>'WS-2, WS-3, &amp; WS-4'!$B$28*'Water Supply Calcs'!$N$7*H177</f>
        <v>#VALUE!</v>
      </c>
      <c r="D177" s="70">
        <v>0</v>
      </c>
      <c r="E177" s="70" t="e">
        <f t="shared" si="6"/>
        <v>#VALUE!</v>
      </c>
      <c r="F177" s="71" t="e">
        <f t="shared" si="7"/>
        <v>#VALUE!</v>
      </c>
      <c r="G177" s="70" t="e">
        <f t="shared" si="8"/>
        <v>#VALUE!</v>
      </c>
      <c r="H177" s="70" t="e">
        <f>_xlfn.IFS('WS-2, WS-3, &amp; WS-4'!$B$6='Watershed Precip Data'!$C$3,'Watershed Precip Data'!C179,'Watershed Precip Data'!$C$14='Watershed Precip Data'!$D$3,'Watershed Precip Data'!D179,'WS-2, WS-3, &amp; WS-4'!$B$6='Watershed Precip Data'!$E$3,'Watershed Precip Data'!E179,'WS-2, WS-3, &amp; WS-4'!$B$6='Watershed Precip Data'!$F$3,'Watershed Precip Data'!F179,'WS-2, WS-3, &amp; WS-4'!$B$6='Watershed Precip Data'!$G$3,'Watershed Precip Data'!G179,'Watershed Precip Data'!$C$14='Watershed Precip Data'!$H$3,'Watershed Precip Data'!H179,'WS-2, WS-3, &amp; WS-4'!$B$6='Watershed Precip Data'!$I$3,'Watershed Precip Data'!I179,'WS-2, WS-3, &amp; WS-4'!$B$6='Watershed Precip Data'!$J$3,'Watershed Precip Data'!J179,'WS-2, WS-3, &amp; WS-4'!$B$6='Watershed Precip Data'!$K$3,'Watershed Precip Data'!K179)</f>
        <v>#N/A</v>
      </c>
      <c r="I177" s="239" t="e">
        <f>MIN(($L$3*('FM-1 &amp; FM-3'!$B$13)),(G177+C177))</f>
        <v>#N/A</v>
      </c>
    </row>
    <row r="178" spans="1:9">
      <c r="A178" s="19">
        <v>6</v>
      </c>
      <c r="B178" s="18">
        <v>24</v>
      </c>
      <c r="C178" s="70" t="e">
        <f>'WS-2, WS-3, &amp; WS-4'!$B$28*'Water Supply Calcs'!$N$7*H178</f>
        <v>#VALUE!</v>
      </c>
      <c r="D178" s="70">
        <v>0</v>
      </c>
      <c r="E178" s="70" t="e">
        <f t="shared" si="6"/>
        <v>#VALUE!</v>
      </c>
      <c r="F178" s="71" t="e">
        <f t="shared" si="7"/>
        <v>#VALUE!</v>
      </c>
      <c r="G178" s="70" t="e">
        <f t="shared" si="8"/>
        <v>#VALUE!</v>
      </c>
      <c r="H178" s="70" t="e">
        <f>_xlfn.IFS('WS-2, WS-3, &amp; WS-4'!$B$6='Watershed Precip Data'!$C$3,'Watershed Precip Data'!C180,'Watershed Precip Data'!$C$14='Watershed Precip Data'!$D$3,'Watershed Precip Data'!D180,'WS-2, WS-3, &amp; WS-4'!$B$6='Watershed Precip Data'!$E$3,'Watershed Precip Data'!E180,'WS-2, WS-3, &amp; WS-4'!$B$6='Watershed Precip Data'!$F$3,'Watershed Precip Data'!F180,'WS-2, WS-3, &amp; WS-4'!$B$6='Watershed Precip Data'!$G$3,'Watershed Precip Data'!G180,'Watershed Precip Data'!$C$14='Watershed Precip Data'!$H$3,'Watershed Precip Data'!H180,'WS-2, WS-3, &amp; WS-4'!$B$6='Watershed Precip Data'!$I$3,'Watershed Precip Data'!I180,'WS-2, WS-3, &amp; WS-4'!$B$6='Watershed Precip Data'!$J$3,'Watershed Precip Data'!J180,'WS-2, WS-3, &amp; WS-4'!$B$6='Watershed Precip Data'!$K$3,'Watershed Precip Data'!K180)</f>
        <v>#N/A</v>
      </c>
      <c r="I178" s="239" t="e">
        <f>MIN(($L$3*('FM-1 &amp; FM-3'!$B$13)),(G178+C178))</f>
        <v>#N/A</v>
      </c>
    </row>
    <row r="179" spans="1:9">
      <c r="A179" s="19">
        <v>6</v>
      </c>
      <c r="B179" s="18">
        <v>25</v>
      </c>
      <c r="C179" s="70" t="e">
        <f>'WS-2, WS-3, &amp; WS-4'!$B$28*'Water Supply Calcs'!$N$7*H179</f>
        <v>#VALUE!</v>
      </c>
      <c r="D179" s="70">
        <v>0</v>
      </c>
      <c r="E179" s="70" t="e">
        <f t="shared" si="6"/>
        <v>#VALUE!</v>
      </c>
      <c r="F179" s="71" t="e">
        <f t="shared" si="7"/>
        <v>#VALUE!</v>
      </c>
      <c r="G179" s="70" t="e">
        <f t="shared" si="8"/>
        <v>#VALUE!</v>
      </c>
      <c r="H179" s="70" t="e">
        <f>_xlfn.IFS('WS-2, WS-3, &amp; WS-4'!$B$6='Watershed Precip Data'!$C$3,'Watershed Precip Data'!C181,'Watershed Precip Data'!$C$14='Watershed Precip Data'!$D$3,'Watershed Precip Data'!D181,'WS-2, WS-3, &amp; WS-4'!$B$6='Watershed Precip Data'!$E$3,'Watershed Precip Data'!E181,'WS-2, WS-3, &amp; WS-4'!$B$6='Watershed Precip Data'!$F$3,'Watershed Precip Data'!F181,'WS-2, WS-3, &amp; WS-4'!$B$6='Watershed Precip Data'!$G$3,'Watershed Precip Data'!G181,'Watershed Precip Data'!$C$14='Watershed Precip Data'!$H$3,'Watershed Precip Data'!H181,'WS-2, WS-3, &amp; WS-4'!$B$6='Watershed Precip Data'!$I$3,'Watershed Precip Data'!I181,'WS-2, WS-3, &amp; WS-4'!$B$6='Watershed Precip Data'!$J$3,'Watershed Precip Data'!J181,'WS-2, WS-3, &amp; WS-4'!$B$6='Watershed Precip Data'!$K$3,'Watershed Precip Data'!K181)</f>
        <v>#N/A</v>
      </c>
      <c r="I179" s="239" t="e">
        <f>MIN(($L$3*('FM-1 &amp; FM-3'!$B$13)),(G179+C179))</f>
        <v>#N/A</v>
      </c>
    </row>
    <row r="180" spans="1:9">
      <c r="A180" s="19">
        <v>6</v>
      </c>
      <c r="B180" s="18">
        <v>26</v>
      </c>
      <c r="C180" s="70" t="e">
        <f>'WS-2, WS-3, &amp; WS-4'!$B$28*'Water Supply Calcs'!$N$7*H180</f>
        <v>#VALUE!</v>
      </c>
      <c r="D180" s="70">
        <v>0</v>
      </c>
      <c r="E180" s="70" t="e">
        <f t="shared" si="6"/>
        <v>#VALUE!</v>
      </c>
      <c r="F180" s="71" t="e">
        <f t="shared" si="7"/>
        <v>#VALUE!</v>
      </c>
      <c r="G180" s="70" t="e">
        <f t="shared" si="8"/>
        <v>#VALUE!</v>
      </c>
      <c r="H180" s="70" t="e">
        <f>_xlfn.IFS('WS-2, WS-3, &amp; WS-4'!$B$6='Watershed Precip Data'!$C$3,'Watershed Precip Data'!C182,'Watershed Precip Data'!$C$14='Watershed Precip Data'!$D$3,'Watershed Precip Data'!D182,'WS-2, WS-3, &amp; WS-4'!$B$6='Watershed Precip Data'!$E$3,'Watershed Precip Data'!E182,'WS-2, WS-3, &amp; WS-4'!$B$6='Watershed Precip Data'!$F$3,'Watershed Precip Data'!F182,'WS-2, WS-3, &amp; WS-4'!$B$6='Watershed Precip Data'!$G$3,'Watershed Precip Data'!G182,'Watershed Precip Data'!$C$14='Watershed Precip Data'!$H$3,'Watershed Precip Data'!H182,'WS-2, WS-3, &amp; WS-4'!$B$6='Watershed Precip Data'!$I$3,'Watershed Precip Data'!I182,'WS-2, WS-3, &amp; WS-4'!$B$6='Watershed Precip Data'!$J$3,'Watershed Precip Data'!J182,'WS-2, WS-3, &amp; WS-4'!$B$6='Watershed Precip Data'!$K$3,'Watershed Precip Data'!K182)</f>
        <v>#N/A</v>
      </c>
      <c r="I180" s="239" t="e">
        <f>MIN(($L$3*('FM-1 &amp; FM-3'!$B$13)),(G180+C180))</f>
        <v>#N/A</v>
      </c>
    </row>
    <row r="181" spans="1:9">
      <c r="A181" s="19">
        <v>6</v>
      </c>
      <c r="B181" s="18">
        <v>27</v>
      </c>
      <c r="C181" s="70" t="e">
        <f>'WS-2, WS-3, &amp; WS-4'!$B$28*'Water Supply Calcs'!$N$7*H181</f>
        <v>#VALUE!</v>
      </c>
      <c r="D181" s="70">
        <v>0</v>
      </c>
      <c r="E181" s="70" t="e">
        <f t="shared" si="6"/>
        <v>#VALUE!</v>
      </c>
      <c r="F181" s="71" t="e">
        <f t="shared" si="7"/>
        <v>#VALUE!</v>
      </c>
      <c r="G181" s="70" t="e">
        <f t="shared" si="8"/>
        <v>#VALUE!</v>
      </c>
      <c r="H181" s="70" t="e">
        <f>_xlfn.IFS('WS-2, WS-3, &amp; WS-4'!$B$6='Watershed Precip Data'!$C$3,'Watershed Precip Data'!C183,'Watershed Precip Data'!$C$14='Watershed Precip Data'!$D$3,'Watershed Precip Data'!D183,'WS-2, WS-3, &amp; WS-4'!$B$6='Watershed Precip Data'!$E$3,'Watershed Precip Data'!E183,'WS-2, WS-3, &amp; WS-4'!$B$6='Watershed Precip Data'!$F$3,'Watershed Precip Data'!F183,'WS-2, WS-3, &amp; WS-4'!$B$6='Watershed Precip Data'!$G$3,'Watershed Precip Data'!G183,'Watershed Precip Data'!$C$14='Watershed Precip Data'!$H$3,'Watershed Precip Data'!H183,'WS-2, WS-3, &amp; WS-4'!$B$6='Watershed Precip Data'!$I$3,'Watershed Precip Data'!I183,'WS-2, WS-3, &amp; WS-4'!$B$6='Watershed Precip Data'!$J$3,'Watershed Precip Data'!J183,'WS-2, WS-3, &amp; WS-4'!$B$6='Watershed Precip Data'!$K$3,'Watershed Precip Data'!K183)</f>
        <v>#N/A</v>
      </c>
      <c r="I181" s="239" t="e">
        <f>MIN(($L$3*('FM-1 &amp; FM-3'!$B$13)),(G181+C181))</f>
        <v>#N/A</v>
      </c>
    </row>
    <row r="182" spans="1:9">
      <c r="A182" s="19">
        <v>6</v>
      </c>
      <c r="B182" s="18">
        <v>28</v>
      </c>
      <c r="C182" s="70" t="e">
        <f>'WS-2, WS-3, &amp; WS-4'!$B$28*'Water Supply Calcs'!$N$7*H182</f>
        <v>#VALUE!</v>
      </c>
      <c r="D182" s="70">
        <v>0</v>
      </c>
      <c r="E182" s="70" t="e">
        <f t="shared" si="6"/>
        <v>#VALUE!</v>
      </c>
      <c r="F182" s="71" t="e">
        <f t="shared" si="7"/>
        <v>#VALUE!</v>
      </c>
      <c r="G182" s="70" t="e">
        <f t="shared" si="8"/>
        <v>#VALUE!</v>
      </c>
      <c r="H182" s="70" t="e">
        <f>_xlfn.IFS('WS-2, WS-3, &amp; WS-4'!$B$6='Watershed Precip Data'!$C$3,'Watershed Precip Data'!C184,'Watershed Precip Data'!$C$14='Watershed Precip Data'!$D$3,'Watershed Precip Data'!D184,'WS-2, WS-3, &amp; WS-4'!$B$6='Watershed Precip Data'!$E$3,'Watershed Precip Data'!E184,'WS-2, WS-3, &amp; WS-4'!$B$6='Watershed Precip Data'!$F$3,'Watershed Precip Data'!F184,'WS-2, WS-3, &amp; WS-4'!$B$6='Watershed Precip Data'!$G$3,'Watershed Precip Data'!G184,'Watershed Precip Data'!$C$14='Watershed Precip Data'!$H$3,'Watershed Precip Data'!H184,'WS-2, WS-3, &amp; WS-4'!$B$6='Watershed Precip Data'!$I$3,'Watershed Precip Data'!I184,'WS-2, WS-3, &amp; WS-4'!$B$6='Watershed Precip Data'!$J$3,'Watershed Precip Data'!J184,'WS-2, WS-3, &amp; WS-4'!$B$6='Watershed Precip Data'!$K$3,'Watershed Precip Data'!K184)</f>
        <v>#N/A</v>
      </c>
      <c r="I182" s="239" t="e">
        <f>MIN(($L$3*('FM-1 &amp; FM-3'!$B$13)),(G182+C182))</f>
        <v>#N/A</v>
      </c>
    </row>
    <row r="183" spans="1:9">
      <c r="A183" s="19">
        <v>6</v>
      </c>
      <c r="B183" s="18">
        <v>29</v>
      </c>
      <c r="C183" s="70" t="e">
        <f>'WS-2, WS-3, &amp; WS-4'!$B$28*'Water Supply Calcs'!$N$7*H183</f>
        <v>#VALUE!</v>
      </c>
      <c r="D183" s="70">
        <v>0</v>
      </c>
      <c r="E183" s="70" t="e">
        <f t="shared" si="6"/>
        <v>#VALUE!</v>
      </c>
      <c r="F183" s="71" t="e">
        <f t="shared" si="7"/>
        <v>#VALUE!</v>
      </c>
      <c r="G183" s="70" t="e">
        <f t="shared" si="8"/>
        <v>#VALUE!</v>
      </c>
      <c r="H183" s="70" t="e">
        <f>_xlfn.IFS('WS-2, WS-3, &amp; WS-4'!$B$6='Watershed Precip Data'!$C$3,'Watershed Precip Data'!C185,'Watershed Precip Data'!$C$14='Watershed Precip Data'!$D$3,'Watershed Precip Data'!D185,'WS-2, WS-3, &amp; WS-4'!$B$6='Watershed Precip Data'!$E$3,'Watershed Precip Data'!E185,'WS-2, WS-3, &amp; WS-4'!$B$6='Watershed Precip Data'!$F$3,'Watershed Precip Data'!F185,'WS-2, WS-3, &amp; WS-4'!$B$6='Watershed Precip Data'!$G$3,'Watershed Precip Data'!G185,'Watershed Precip Data'!$C$14='Watershed Precip Data'!$H$3,'Watershed Precip Data'!H185,'WS-2, WS-3, &amp; WS-4'!$B$6='Watershed Precip Data'!$I$3,'Watershed Precip Data'!I185,'WS-2, WS-3, &amp; WS-4'!$B$6='Watershed Precip Data'!$J$3,'Watershed Precip Data'!J185,'WS-2, WS-3, &amp; WS-4'!$B$6='Watershed Precip Data'!$K$3,'Watershed Precip Data'!K185)</f>
        <v>#N/A</v>
      </c>
      <c r="I183" s="239" t="e">
        <f>MIN(($L$3*('FM-1 &amp; FM-3'!$B$13)),(G183+C183))</f>
        <v>#N/A</v>
      </c>
    </row>
    <row r="184" spans="1:9">
      <c r="A184" s="19">
        <v>6</v>
      </c>
      <c r="B184" s="18">
        <v>30</v>
      </c>
      <c r="C184" s="70" t="e">
        <f>'WS-2, WS-3, &amp; WS-4'!$B$28*'Water Supply Calcs'!$N$7*H184</f>
        <v>#VALUE!</v>
      </c>
      <c r="D184" s="70">
        <v>0</v>
      </c>
      <c r="E184" s="70" t="e">
        <f t="shared" si="6"/>
        <v>#VALUE!</v>
      </c>
      <c r="F184" s="71" t="e">
        <f t="shared" si="7"/>
        <v>#VALUE!</v>
      </c>
      <c r="G184" s="70" t="e">
        <f t="shared" si="8"/>
        <v>#VALUE!</v>
      </c>
      <c r="H184" s="70" t="e">
        <f>_xlfn.IFS('WS-2, WS-3, &amp; WS-4'!$B$6='Watershed Precip Data'!$C$3,'Watershed Precip Data'!C186,'Watershed Precip Data'!$C$14='Watershed Precip Data'!$D$3,'Watershed Precip Data'!D186,'WS-2, WS-3, &amp; WS-4'!$B$6='Watershed Precip Data'!$E$3,'Watershed Precip Data'!E186,'WS-2, WS-3, &amp; WS-4'!$B$6='Watershed Precip Data'!$F$3,'Watershed Precip Data'!F186,'WS-2, WS-3, &amp; WS-4'!$B$6='Watershed Precip Data'!$G$3,'Watershed Precip Data'!G186,'Watershed Precip Data'!$C$14='Watershed Precip Data'!$H$3,'Watershed Precip Data'!H186,'WS-2, WS-3, &amp; WS-4'!$B$6='Watershed Precip Data'!$I$3,'Watershed Precip Data'!I186,'WS-2, WS-3, &amp; WS-4'!$B$6='Watershed Precip Data'!$J$3,'Watershed Precip Data'!J186,'WS-2, WS-3, &amp; WS-4'!$B$6='Watershed Precip Data'!$K$3,'Watershed Precip Data'!K186)</f>
        <v>#N/A</v>
      </c>
      <c r="I184" s="239" t="e">
        <f>MIN(($L$3*('FM-1 &amp; FM-3'!$B$13)),(G184+C184))</f>
        <v>#N/A</v>
      </c>
    </row>
    <row r="185" spans="1:9">
      <c r="A185" s="19">
        <v>7</v>
      </c>
      <c r="B185" s="18">
        <v>1</v>
      </c>
      <c r="C185" s="70" t="e">
        <f>'WS-2, WS-3, &amp; WS-4'!$B$28*'Water Supply Calcs'!$N$7*H185</f>
        <v>#VALUE!</v>
      </c>
      <c r="D185" s="70">
        <v>0</v>
      </c>
      <c r="E185" s="70" t="e">
        <f t="shared" si="6"/>
        <v>#VALUE!</v>
      </c>
      <c r="F185" s="71" t="e">
        <f t="shared" si="7"/>
        <v>#VALUE!</v>
      </c>
      <c r="G185" s="70" t="e">
        <f t="shared" si="8"/>
        <v>#VALUE!</v>
      </c>
      <c r="H185" s="70" t="e">
        <f>_xlfn.IFS('WS-2, WS-3, &amp; WS-4'!$B$6='Watershed Precip Data'!$C$3,'Watershed Precip Data'!C187,'Watershed Precip Data'!$C$14='Watershed Precip Data'!$D$3,'Watershed Precip Data'!D187,'WS-2, WS-3, &amp; WS-4'!$B$6='Watershed Precip Data'!$E$3,'Watershed Precip Data'!E187,'WS-2, WS-3, &amp; WS-4'!$B$6='Watershed Precip Data'!$F$3,'Watershed Precip Data'!F187,'WS-2, WS-3, &amp; WS-4'!$B$6='Watershed Precip Data'!$G$3,'Watershed Precip Data'!G187,'Watershed Precip Data'!$C$14='Watershed Precip Data'!$H$3,'Watershed Precip Data'!H187,'WS-2, WS-3, &amp; WS-4'!$B$6='Watershed Precip Data'!$I$3,'Watershed Precip Data'!I187,'WS-2, WS-3, &amp; WS-4'!$B$6='Watershed Precip Data'!$J$3,'Watershed Precip Data'!J187,'WS-2, WS-3, &amp; WS-4'!$B$6='Watershed Precip Data'!$K$3,'Watershed Precip Data'!K187)</f>
        <v>#N/A</v>
      </c>
      <c r="I185" s="239" t="e">
        <f>MIN(($L$3*('FM-1 &amp; FM-3'!$B$13)),(G185+C185))</f>
        <v>#N/A</v>
      </c>
    </row>
    <row r="186" spans="1:9">
      <c r="A186" s="19">
        <v>7</v>
      </c>
      <c r="B186" s="18">
        <v>2</v>
      </c>
      <c r="C186" s="70" t="e">
        <f>'WS-2, WS-3, &amp; WS-4'!$B$28*'Water Supply Calcs'!$N$7*H186</f>
        <v>#VALUE!</v>
      </c>
      <c r="D186" s="70">
        <v>0</v>
      </c>
      <c r="E186" s="70" t="e">
        <f t="shared" si="6"/>
        <v>#VALUE!</v>
      </c>
      <c r="F186" s="71" t="e">
        <f t="shared" si="7"/>
        <v>#VALUE!</v>
      </c>
      <c r="G186" s="70" t="e">
        <f t="shared" si="8"/>
        <v>#VALUE!</v>
      </c>
      <c r="H186" s="70" t="e">
        <f>_xlfn.IFS('WS-2, WS-3, &amp; WS-4'!$B$6='Watershed Precip Data'!$C$3,'Watershed Precip Data'!C188,'Watershed Precip Data'!$C$14='Watershed Precip Data'!$D$3,'Watershed Precip Data'!D188,'WS-2, WS-3, &amp; WS-4'!$B$6='Watershed Precip Data'!$E$3,'Watershed Precip Data'!E188,'WS-2, WS-3, &amp; WS-4'!$B$6='Watershed Precip Data'!$F$3,'Watershed Precip Data'!F188,'WS-2, WS-3, &amp; WS-4'!$B$6='Watershed Precip Data'!$G$3,'Watershed Precip Data'!G188,'Watershed Precip Data'!$C$14='Watershed Precip Data'!$H$3,'Watershed Precip Data'!H188,'WS-2, WS-3, &amp; WS-4'!$B$6='Watershed Precip Data'!$I$3,'Watershed Precip Data'!I188,'WS-2, WS-3, &amp; WS-4'!$B$6='Watershed Precip Data'!$J$3,'Watershed Precip Data'!J188,'WS-2, WS-3, &amp; WS-4'!$B$6='Watershed Precip Data'!$K$3,'Watershed Precip Data'!K188)</f>
        <v>#N/A</v>
      </c>
      <c r="I186" s="239" t="e">
        <f>MIN(($L$3*('FM-1 &amp; FM-3'!$B$13)),(G186+C186))</f>
        <v>#N/A</v>
      </c>
    </row>
    <row r="187" spans="1:9">
      <c r="A187" s="19">
        <v>7</v>
      </c>
      <c r="B187" s="18">
        <v>3</v>
      </c>
      <c r="C187" s="70" t="e">
        <f>'WS-2, WS-3, &amp; WS-4'!$B$28*'Water Supply Calcs'!$N$7*H187</f>
        <v>#VALUE!</v>
      </c>
      <c r="D187" s="70">
        <v>0</v>
      </c>
      <c r="E187" s="70" t="e">
        <f t="shared" si="6"/>
        <v>#VALUE!</v>
      </c>
      <c r="F187" s="71" t="e">
        <f t="shared" si="7"/>
        <v>#VALUE!</v>
      </c>
      <c r="G187" s="70" t="e">
        <f t="shared" si="8"/>
        <v>#VALUE!</v>
      </c>
      <c r="H187" s="70" t="e">
        <f>_xlfn.IFS('WS-2, WS-3, &amp; WS-4'!$B$6='Watershed Precip Data'!$C$3,'Watershed Precip Data'!C189,'Watershed Precip Data'!$C$14='Watershed Precip Data'!$D$3,'Watershed Precip Data'!D189,'WS-2, WS-3, &amp; WS-4'!$B$6='Watershed Precip Data'!$E$3,'Watershed Precip Data'!E189,'WS-2, WS-3, &amp; WS-4'!$B$6='Watershed Precip Data'!$F$3,'Watershed Precip Data'!F189,'WS-2, WS-3, &amp; WS-4'!$B$6='Watershed Precip Data'!$G$3,'Watershed Precip Data'!G189,'Watershed Precip Data'!$C$14='Watershed Precip Data'!$H$3,'Watershed Precip Data'!H189,'WS-2, WS-3, &amp; WS-4'!$B$6='Watershed Precip Data'!$I$3,'Watershed Precip Data'!I189,'WS-2, WS-3, &amp; WS-4'!$B$6='Watershed Precip Data'!$J$3,'Watershed Precip Data'!J189,'WS-2, WS-3, &amp; WS-4'!$B$6='Watershed Precip Data'!$K$3,'Watershed Precip Data'!K189)</f>
        <v>#N/A</v>
      </c>
      <c r="I187" s="239" t="e">
        <f>MIN(($L$3*('FM-1 &amp; FM-3'!$B$13)),(G187+C187))</f>
        <v>#N/A</v>
      </c>
    </row>
    <row r="188" spans="1:9">
      <c r="A188" s="19">
        <v>7</v>
      </c>
      <c r="B188" s="18">
        <v>4</v>
      </c>
      <c r="C188" s="70" t="e">
        <f>'WS-2, WS-3, &amp; WS-4'!$B$28*'Water Supply Calcs'!$N$7*H188</f>
        <v>#VALUE!</v>
      </c>
      <c r="D188" s="70">
        <v>0</v>
      </c>
      <c r="E188" s="70" t="e">
        <f t="shared" si="6"/>
        <v>#VALUE!</v>
      </c>
      <c r="F188" s="71" t="e">
        <f t="shared" si="7"/>
        <v>#VALUE!</v>
      </c>
      <c r="G188" s="70" t="e">
        <f t="shared" si="8"/>
        <v>#VALUE!</v>
      </c>
      <c r="H188" s="70" t="e">
        <f>_xlfn.IFS('WS-2, WS-3, &amp; WS-4'!$B$6='Watershed Precip Data'!$C$3,'Watershed Precip Data'!C190,'Watershed Precip Data'!$C$14='Watershed Precip Data'!$D$3,'Watershed Precip Data'!D190,'WS-2, WS-3, &amp; WS-4'!$B$6='Watershed Precip Data'!$E$3,'Watershed Precip Data'!E190,'WS-2, WS-3, &amp; WS-4'!$B$6='Watershed Precip Data'!$F$3,'Watershed Precip Data'!F190,'WS-2, WS-3, &amp; WS-4'!$B$6='Watershed Precip Data'!$G$3,'Watershed Precip Data'!G190,'Watershed Precip Data'!$C$14='Watershed Precip Data'!$H$3,'Watershed Precip Data'!H190,'WS-2, WS-3, &amp; WS-4'!$B$6='Watershed Precip Data'!$I$3,'Watershed Precip Data'!I190,'WS-2, WS-3, &amp; WS-4'!$B$6='Watershed Precip Data'!$J$3,'Watershed Precip Data'!J190,'WS-2, WS-3, &amp; WS-4'!$B$6='Watershed Precip Data'!$K$3,'Watershed Precip Data'!K190)</f>
        <v>#N/A</v>
      </c>
      <c r="I188" s="239" t="e">
        <f>MIN(($L$3*('FM-1 &amp; FM-3'!$B$13)),(G188+C188))</f>
        <v>#N/A</v>
      </c>
    </row>
    <row r="189" spans="1:9">
      <c r="A189" s="19">
        <v>7</v>
      </c>
      <c r="B189" s="18">
        <v>5</v>
      </c>
      <c r="C189" s="70" t="e">
        <f>'WS-2, WS-3, &amp; WS-4'!$B$28*'Water Supply Calcs'!$N$7*H189</f>
        <v>#VALUE!</v>
      </c>
      <c r="D189" s="70">
        <v>0</v>
      </c>
      <c r="E189" s="70" t="e">
        <f t="shared" si="6"/>
        <v>#VALUE!</v>
      </c>
      <c r="F189" s="71" t="e">
        <f t="shared" si="7"/>
        <v>#VALUE!</v>
      </c>
      <c r="G189" s="70" t="e">
        <f t="shared" si="8"/>
        <v>#VALUE!</v>
      </c>
      <c r="H189" s="70" t="e">
        <f>_xlfn.IFS('WS-2, WS-3, &amp; WS-4'!$B$6='Watershed Precip Data'!$C$3,'Watershed Precip Data'!C191,'Watershed Precip Data'!$C$14='Watershed Precip Data'!$D$3,'Watershed Precip Data'!D191,'WS-2, WS-3, &amp; WS-4'!$B$6='Watershed Precip Data'!$E$3,'Watershed Precip Data'!E191,'WS-2, WS-3, &amp; WS-4'!$B$6='Watershed Precip Data'!$F$3,'Watershed Precip Data'!F191,'WS-2, WS-3, &amp; WS-4'!$B$6='Watershed Precip Data'!$G$3,'Watershed Precip Data'!G191,'Watershed Precip Data'!$C$14='Watershed Precip Data'!$H$3,'Watershed Precip Data'!H191,'WS-2, WS-3, &amp; WS-4'!$B$6='Watershed Precip Data'!$I$3,'Watershed Precip Data'!I191,'WS-2, WS-3, &amp; WS-4'!$B$6='Watershed Precip Data'!$J$3,'Watershed Precip Data'!J191,'WS-2, WS-3, &amp; WS-4'!$B$6='Watershed Precip Data'!$K$3,'Watershed Precip Data'!K191)</f>
        <v>#N/A</v>
      </c>
      <c r="I189" s="239" t="e">
        <f>MIN(($L$3*('FM-1 &amp; FM-3'!$B$13)),(G189+C189))</f>
        <v>#N/A</v>
      </c>
    </row>
    <row r="190" spans="1:9">
      <c r="A190" s="19">
        <v>7</v>
      </c>
      <c r="B190" s="18">
        <v>6</v>
      </c>
      <c r="C190" s="70" t="e">
        <f>'WS-2, WS-3, &amp; WS-4'!$B$28*'Water Supply Calcs'!$N$7*H190</f>
        <v>#VALUE!</v>
      </c>
      <c r="D190" s="70">
        <v>0</v>
      </c>
      <c r="E190" s="70" t="e">
        <f t="shared" si="6"/>
        <v>#VALUE!</v>
      </c>
      <c r="F190" s="71" t="e">
        <f t="shared" si="7"/>
        <v>#VALUE!</v>
      </c>
      <c r="G190" s="70" t="e">
        <f t="shared" si="8"/>
        <v>#VALUE!</v>
      </c>
      <c r="H190" s="70" t="e">
        <f>_xlfn.IFS('WS-2, WS-3, &amp; WS-4'!$B$6='Watershed Precip Data'!$C$3,'Watershed Precip Data'!C192,'Watershed Precip Data'!$C$14='Watershed Precip Data'!$D$3,'Watershed Precip Data'!D192,'WS-2, WS-3, &amp; WS-4'!$B$6='Watershed Precip Data'!$E$3,'Watershed Precip Data'!E192,'WS-2, WS-3, &amp; WS-4'!$B$6='Watershed Precip Data'!$F$3,'Watershed Precip Data'!F192,'WS-2, WS-3, &amp; WS-4'!$B$6='Watershed Precip Data'!$G$3,'Watershed Precip Data'!G192,'Watershed Precip Data'!$C$14='Watershed Precip Data'!$H$3,'Watershed Precip Data'!H192,'WS-2, WS-3, &amp; WS-4'!$B$6='Watershed Precip Data'!$I$3,'Watershed Precip Data'!I192,'WS-2, WS-3, &amp; WS-4'!$B$6='Watershed Precip Data'!$J$3,'Watershed Precip Data'!J192,'WS-2, WS-3, &amp; WS-4'!$B$6='Watershed Precip Data'!$K$3,'Watershed Precip Data'!K192)</f>
        <v>#N/A</v>
      </c>
      <c r="I190" s="239" t="e">
        <f>MIN(($L$3*('FM-1 &amp; FM-3'!$B$13)),(G190+C190))</f>
        <v>#N/A</v>
      </c>
    </row>
    <row r="191" spans="1:9">
      <c r="A191" s="19">
        <v>7</v>
      </c>
      <c r="B191" s="18">
        <v>7</v>
      </c>
      <c r="C191" s="70" t="e">
        <f>'WS-2, WS-3, &amp; WS-4'!$B$28*'Water Supply Calcs'!$N$7*H191</f>
        <v>#VALUE!</v>
      </c>
      <c r="D191" s="70">
        <v>0</v>
      </c>
      <c r="E191" s="70" t="e">
        <f t="shared" si="6"/>
        <v>#VALUE!</v>
      </c>
      <c r="F191" s="71" t="e">
        <f t="shared" si="7"/>
        <v>#VALUE!</v>
      </c>
      <c r="G191" s="70" t="e">
        <f t="shared" si="8"/>
        <v>#VALUE!</v>
      </c>
      <c r="H191" s="70" t="e">
        <f>_xlfn.IFS('WS-2, WS-3, &amp; WS-4'!$B$6='Watershed Precip Data'!$C$3,'Watershed Precip Data'!C193,'Watershed Precip Data'!$C$14='Watershed Precip Data'!$D$3,'Watershed Precip Data'!D193,'WS-2, WS-3, &amp; WS-4'!$B$6='Watershed Precip Data'!$E$3,'Watershed Precip Data'!E193,'WS-2, WS-3, &amp; WS-4'!$B$6='Watershed Precip Data'!$F$3,'Watershed Precip Data'!F193,'WS-2, WS-3, &amp; WS-4'!$B$6='Watershed Precip Data'!$G$3,'Watershed Precip Data'!G193,'Watershed Precip Data'!$C$14='Watershed Precip Data'!$H$3,'Watershed Precip Data'!H193,'WS-2, WS-3, &amp; WS-4'!$B$6='Watershed Precip Data'!$I$3,'Watershed Precip Data'!I193,'WS-2, WS-3, &amp; WS-4'!$B$6='Watershed Precip Data'!$J$3,'Watershed Precip Data'!J193,'WS-2, WS-3, &amp; WS-4'!$B$6='Watershed Precip Data'!$K$3,'Watershed Precip Data'!K193)</f>
        <v>#N/A</v>
      </c>
      <c r="I191" s="239" t="e">
        <f>MIN(($L$3*('FM-1 &amp; FM-3'!$B$13)),(G191+C191))</f>
        <v>#N/A</v>
      </c>
    </row>
    <row r="192" spans="1:9">
      <c r="A192" s="19">
        <v>7</v>
      </c>
      <c r="B192" s="18">
        <v>8</v>
      </c>
      <c r="C192" s="70" t="e">
        <f>'WS-2, WS-3, &amp; WS-4'!$B$28*'Water Supply Calcs'!$N$7*H192</f>
        <v>#VALUE!</v>
      </c>
      <c r="D192" s="70">
        <v>0</v>
      </c>
      <c r="E192" s="70" t="e">
        <f t="shared" si="6"/>
        <v>#VALUE!</v>
      </c>
      <c r="F192" s="71" t="e">
        <f t="shared" si="7"/>
        <v>#VALUE!</v>
      </c>
      <c r="G192" s="70" t="e">
        <f t="shared" si="8"/>
        <v>#VALUE!</v>
      </c>
      <c r="H192" s="70" t="e">
        <f>_xlfn.IFS('WS-2, WS-3, &amp; WS-4'!$B$6='Watershed Precip Data'!$C$3,'Watershed Precip Data'!C194,'Watershed Precip Data'!$C$14='Watershed Precip Data'!$D$3,'Watershed Precip Data'!D194,'WS-2, WS-3, &amp; WS-4'!$B$6='Watershed Precip Data'!$E$3,'Watershed Precip Data'!E194,'WS-2, WS-3, &amp; WS-4'!$B$6='Watershed Precip Data'!$F$3,'Watershed Precip Data'!F194,'WS-2, WS-3, &amp; WS-4'!$B$6='Watershed Precip Data'!$G$3,'Watershed Precip Data'!G194,'Watershed Precip Data'!$C$14='Watershed Precip Data'!$H$3,'Watershed Precip Data'!H194,'WS-2, WS-3, &amp; WS-4'!$B$6='Watershed Precip Data'!$I$3,'Watershed Precip Data'!I194,'WS-2, WS-3, &amp; WS-4'!$B$6='Watershed Precip Data'!$J$3,'Watershed Precip Data'!J194,'WS-2, WS-3, &amp; WS-4'!$B$6='Watershed Precip Data'!$K$3,'Watershed Precip Data'!K194)</f>
        <v>#N/A</v>
      </c>
      <c r="I192" s="239" t="e">
        <f>MIN(($L$3*('FM-1 &amp; FM-3'!$B$13)),(G192+C192))</f>
        <v>#N/A</v>
      </c>
    </row>
    <row r="193" spans="1:9">
      <c r="A193" s="19">
        <v>7</v>
      </c>
      <c r="B193" s="18">
        <v>9</v>
      </c>
      <c r="C193" s="70" t="e">
        <f>'WS-2, WS-3, &amp; WS-4'!$B$28*'Water Supply Calcs'!$N$7*H193</f>
        <v>#VALUE!</v>
      </c>
      <c r="D193" s="70">
        <v>0</v>
      </c>
      <c r="E193" s="70" t="e">
        <f t="shared" si="6"/>
        <v>#VALUE!</v>
      </c>
      <c r="F193" s="71" t="e">
        <f t="shared" si="7"/>
        <v>#VALUE!</v>
      </c>
      <c r="G193" s="70" t="e">
        <f t="shared" si="8"/>
        <v>#VALUE!</v>
      </c>
      <c r="H193" s="70" t="e">
        <f>_xlfn.IFS('WS-2, WS-3, &amp; WS-4'!$B$6='Watershed Precip Data'!$C$3,'Watershed Precip Data'!C195,'Watershed Precip Data'!$C$14='Watershed Precip Data'!$D$3,'Watershed Precip Data'!D195,'WS-2, WS-3, &amp; WS-4'!$B$6='Watershed Precip Data'!$E$3,'Watershed Precip Data'!E195,'WS-2, WS-3, &amp; WS-4'!$B$6='Watershed Precip Data'!$F$3,'Watershed Precip Data'!F195,'WS-2, WS-3, &amp; WS-4'!$B$6='Watershed Precip Data'!$G$3,'Watershed Precip Data'!G195,'Watershed Precip Data'!$C$14='Watershed Precip Data'!$H$3,'Watershed Precip Data'!H195,'WS-2, WS-3, &amp; WS-4'!$B$6='Watershed Precip Data'!$I$3,'Watershed Precip Data'!I195,'WS-2, WS-3, &amp; WS-4'!$B$6='Watershed Precip Data'!$J$3,'Watershed Precip Data'!J195,'WS-2, WS-3, &amp; WS-4'!$B$6='Watershed Precip Data'!$K$3,'Watershed Precip Data'!K195)</f>
        <v>#N/A</v>
      </c>
      <c r="I193" s="239" t="e">
        <f>MIN(($L$3*('FM-1 &amp; FM-3'!$B$13)),(G193+C193))</f>
        <v>#N/A</v>
      </c>
    </row>
    <row r="194" spans="1:9">
      <c r="A194" s="19">
        <v>7</v>
      </c>
      <c r="B194" s="18">
        <v>10</v>
      </c>
      <c r="C194" s="70" t="e">
        <f>'WS-2, WS-3, &amp; WS-4'!$B$28*'Water Supply Calcs'!$N$7*H194</f>
        <v>#VALUE!</v>
      </c>
      <c r="D194" s="70">
        <v>0</v>
      </c>
      <c r="E194" s="70" t="e">
        <f t="shared" si="6"/>
        <v>#VALUE!</v>
      </c>
      <c r="F194" s="71" t="e">
        <f t="shared" si="7"/>
        <v>#VALUE!</v>
      </c>
      <c r="G194" s="70" t="e">
        <f t="shared" si="8"/>
        <v>#VALUE!</v>
      </c>
      <c r="H194" s="70" t="e">
        <f>_xlfn.IFS('WS-2, WS-3, &amp; WS-4'!$B$6='Watershed Precip Data'!$C$3,'Watershed Precip Data'!C196,'Watershed Precip Data'!$C$14='Watershed Precip Data'!$D$3,'Watershed Precip Data'!D196,'WS-2, WS-3, &amp; WS-4'!$B$6='Watershed Precip Data'!$E$3,'Watershed Precip Data'!E196,'WS-2, WS-3, &amp; WS-4'!$B$6='Watershed Precip Data'!$F$3,'Watershed Precip Data'!F196,'WS-2, WS-3, &amp; WS-4'!$B$6='Watershed Precip Data'!$G$3,'Watershed Precip Data'!G196,'Watershed Precip Data'!$C$14='Watershed Precip Data'!$H$3,'Watershed Precip Data'!H196,'WS-2, WS-3, &amp; WS-4'!$B$6='Watershed Precip Data'!$I$3,'Watershed Precip Data'!I196,'WS-2, WS-3, &amp; WS-4'!$B$6='Watershed Precip Data'!$J$3,'Watershed Precip Data'!J196,'WS-2, WS-3, &amp; WS-4'!$B$6='Watershed Precip Data'!$K$3,'Watershed Precip Data'!K196)</f>
        <v>#N/A</v>
      </c>
      <c r="I194" s="239" t="e">
        <f>MIN(($L$3*('FM-1 &amp; FM-3'!$B$13)),(G194+C194))</f>
        <v>#N/A</v>
      </c>
    </row>
    <row r="195" spans="1:9">
      <c r="A195" s="19">
        <v>7</v>
      </c>
      <c r="B195" s="18">
        <v>11</v>
      </c>
      <c r="C195" s="70" t="e">
        <f>'WS-2, WS-3, &amp; WS-4'!$B$28*'Water Supply Calcs'!$N$7*H195</f>
        <v>#VALUE!</v>
      </c>
      <c r="D195" s="70">
        <v>0</v>
      </c>
      <c r="E195" s="70" t="e">
        <f t="shared" ref="E195:E258" si="9">MAX(0,F195-$L$4)</f>
        <v>#VALUE!</v>
      </c>
      <c r="F195" s="71" t="e">
        <f t="shared" si="7"/>
        <v>#VALUE!</v>
      </c>
      <c r="G195" s="70" t="e">
        <f t="shared" si="8"/>
        <v>#VALUE!</v>
      </c>
      <c r="H195" s="70" t="e">
        <f>_xlfn.IFS('WS-2, WS-3, &amp; WS-4'!$B$6='Watershed Precip Data'!$C$3,'Watershed Precip Data'!C197,'Watershed Precip Data'!$C$14='Watershed Precip Data'!$D$3,'Watershed Precip Data'!D197,'WS-2, WS-3, &amp; WS-4'!$B$6='Watershed Precip Data'!$E$3,'Watershed Precip Data'!E197,'WS-2, WS-3, &amp; WS-4'!$B$6='Watershed Precip Data'!$F$3,'Watershed Precip Data'!F197,'WS-2, WS-3, &amp; WS-4'!$B$6='Watershed Precip Data'!$G$3,'Watershed Precip Data'!G197,'Watershed Precip Data'!$C$14='Watershed Precip Data'!$H$3,'Watershed Precip Data'!H197,'WS-2, WS-3, &amp; WS-4'!$B$6='Watershed Precip Data'!$I$3,'Watershed Precip Data'!I197,'WS-2, WS-3, &amp; WS-4'!$B$6='Watershed Precip Data'!$J$3,'Watershed Precip Data'!J197,'WS-2, WS-3, &amp; WS-4'!$B$6='Watershed Precip Data'!$K$3,'Watershed Precip Data'!K197)</f>
        <v>#N/A</v>
      </c>
      <c r="I195" s="239" t="e">
        <f>MIN(($L$3*('FM-1 &amp; FM-3'!$B$13)),(G195+C195))</f>
        <v>#N/A</v>
      </c>
    </row>
    <row r="196" spans="1:9">
      <c r="A196" s="19">
        <v>7</v>
      </c>
      <c r="B196" s="18">
        <v>12</v>
      </c>
      <c r="C196" s="70" t="e">
        <f>'WS-2, WS-3, &amp; WS-4'!$B$28*'Water Supply Calcs'!$N$7*H196</f>
        <v>#VALUE!</v>
      </c>
      <c r="D196" s="70">
        <v>0</v>
      </c>
      <c r="E196" s="70" t="e">
        <f t="shared" si="9"/>
        <v>#VALUE!</v>
      </c>
      <c r="F196" s="71" t="e">
        <f t="shared" ref="F196:F259" si="10">MAX((G195+C196-D196-I195),0)</f>
        <v>#VALUE!</v>
      </c>
      <c r="G196" s="70" t="e">
        <f t="shared" ref="G196:G259" si="11">MAX((F196-E196),0)</f>
        <v>#VALUE!</v>
      </c>
      <c r="H196" s="70" t="e">
        <f>_xlfn.IFS('WS-2, WS-3, &amp; WS-4'!$B$6='Watershed Precip Data'!$C$3,'Watershed Precip Data'!C198,'Watershed Precip Data'!$C$14='Watershed Precip Data'!$D$3,'Watershed Precip Data'!D198,'WS-2, WS-3, &amp; WS-4'!$B$6='Watershed Precip Data'!$E$3,'Watershed Precip Data'!E198,'WS-2, WS-3, &amp; WS-4'!$B$6='Watershed Precip Data'!$F$3,'Watershed Precip Data'!F198,'WS-2, WS-3, &amp; WS-4'!$B$6='Watershed Precip Data'!$G$3,'Watershed Precip Data'!G198,'Watershed Precip Data'!$C$14='Watershed Precip Data'!$H$3,'Watershed Precip Data'!H198,'WS-2, WS-3, &amp; WS-4'!$B$6='Watershed Precip Data'!$I$3,'Watershed Precip Data'!I198,'WS-2, WS-3, &amp; WS-4'!$B$6='Watershed Precip Data'!$J$3,'Watershed Precip Data'!J198,'WS-2, WS-3, &amp; WS-4'!$B$6='Watershed Precip Data'!$K$3,'Watershed Precip Data'!K198)</f>
        <v>#N/A</v>
      </c>
      <c r="I196" s="239" t="e">
        <f>MIN(($L$3*('FM-1 &amp; FM-3'!$B$13)),(G196+C196))</f>
        <v>#N/A</v>
      </c>
    </row>
    <row r="197" spans="1:9">
      <c r="A197" s="19">
        <v>7</v>
      </c>
      <c r="B197" s="18">
        <v>13</v>
      </c>
      <c r="C197" s="70" t="e">
        <f>'WS-2, WS-3, &amp; WS-4'!$B$28*'Water Supply Calcs'!$N$7*H197</f>
        <v>#VALUE!</v>
      </c>
      <c r="D197" s="70">
        <v>0</v>
      </c>
      <c r="E197" s="70" t="e">
        <f t="shared" si="9"/>
        <v>#VALUE!</v>
      </c>
      <c r="F197" s="71" t="e">
        <f t="shared" si="10"/>
        <v>#VALUE!</v>
      </c>
      <c r="G197" s="70" t="e">
        <f t="shared" si="11"/>
        <v>#VALUE!</v>
      </c>
      <c r="H197" s="70" t="e">
        <f>_xlfn.IFS('WS-2, WS-3, &amp; WS-4'!$B$6='Watershed Precip Data'!$C$3,'Watershed Precip Data'!C199,'Watershed Precip Data'!$C$14='Watershed Precip Data'!$D$3,'Watershed Precip Data'!D199,'WS-2, WS-3, &amp; WS-4'!$B$6='Watershed Precip Data'!$E$3,'Watershed Precip Data'!E199,'WS-2, WS-3, &amp; WS-4'!$B$6='Watershed Precip Data'!$F$3,'Watershed Precip Data'!F199,'WS-2, WS-3, &amp; WS-4'!$B$6='Watershed Precip Data'!$G$3,'Watershed Precip Data'!G199,'Watershed Precip Data'!$C$14='Watershed Precip Data'!$H$3,'Watershed Precip Data'!H199,'WS-2, WS-3, &amp; WS-4'!$B$6='Watershed Precip Data'!$I$3,'Watershed Precip Data'!I199,'WS-2, WS-3, &amp; WS-4'!$B$6='Watershed Precip Data'!$J$3,'Watershed Precip Data'!J199,'WS-2, WS-3, &amp; WS-4'!$B$6='Watershed Precip Data'!$K$3,'Watershed Precip Data'!K199)</f>
        <v>#N/A</v>
      </c>
      <c r="I197" s="239" t="e">
        <f>MIN(($L$3*('FM-1 &amp; FM-3'!$B$13)),(G197+C197))</f>
        <v>#N/A</v>
      </c>
    </row>
    <row r="198" spans="1:9">
      <c r="A198" s="19">
        <v>7</v>
      </c>
      <c r="B198" s="18">
        <v>14</v>
      </c>
      <c r="C198" s="70" t="e">
        <f>'WS-2, WS-3, &amp; WS-4'!$B$28*'Water Supply Calcs'!$N$7*H198</f>
        <v>#VALUE!</v>
      </c>
      <c r="D198" s="70">
        <v>0</v>
      </c>
      <c r="E198" s="70" t="e">
        <f t="shared" si="9"/>
        <v>#VALUE!</v>
      </c>
      <c r="F198" s="71" t="e">
        <f t="shared" si="10"/>
        <v>#VALUE!</v>
      </c>
      <c r="G198" s="70" t="e">
        <f t="shared" si="11"/>
        <v>#VALUE!</v>
      </c>
      <c r="H198" s="70" t="e">
        <f>_xlfn.IFS('WS-2, WS-3, &amp; WS-4'!$B$6='Watershed Precip Data'!$C$3,'Watershed Precip Data'!C200,'Watershed Precip Data'!$C$14='Watershed Precip Data'!$D$3,'Watershed Precip Data'!D200,'WS-2, WS-3, &amp; WS-4'!$B$6='Watershed Precip Data'!$E$3,'Watershed Precip Data'!E200,'WS-2, WS-3, &amp; WS-4'!$B$6='Watershed Precip Data'!$F$3,'Watershed Precip Data'!F200,'WS-2, WS-3, &amp; WS-4'!$B$6='Watershed Precip Data'!$G$3,'Watershed Precip Data'!G200,'Watershed Precip Data'!$C$14='Watershed Precip Data'!$H$3,'Watershed Precip Data'!H200,'WS-2, WS-3, &amp; WS-4'!$B$6='Watershed Precip Data'!$I$3,'Watershed Precip Data'!I200,'WS-2, WS-3, &amp; WS-4'!$B$6='Watershed Precip Data'!$J$3,'Watershed Precip Data'!J200,'WS-2, WS-3, &amp; WS-4'!$B$6='Watershed Precip Data'!$K$3,'Watershed Precip Data'!K200)</f>
        <v>#N/A</v>
      </c>
      <c r="I198" s="239" t="e">
        <f>MIN(($L$3*('FM-1 &amp; FM-3'!$B$13)),(G198+C198))</f>
        <v>#N/A</v>
      </c>
    </row>
    <row r="199" spans="1:9">
      <c r="A199" s="19">
        <v>7</v>
      </c>
      <c r="B199" s="18">
        <v>15</v>
      </c>
      <c r="C199" s="70" t="e">
        <f>'WS-2, WS-3, &amp; WS-4'!$B$28*'Water Supply Calcs'!$N$7*H199</f>
        <v>#VALUE!</v>
      </c>
      <c r="D199" s="70">
        <v>0</v>
      </c>
      <c r="E199" s="70" t="e">
        <f t="shared" si="9"/>
        <v>#VALUE!</v>
      </c>
      <c r="F199" s="71" t="e">
        <f t="shared" si="10"/>
        <v>#VALUE!</v>
      </c>
      <c r="G199" s="70" t="e">
        <f t="shared" si="11"/>
        <v>#VALUE!</v>
      </c>
      <c r="H199" s="70" t="e">
        <f>_xlfn.IFS('WS-2, WS-3, &amp; WS-4'!$B$6='Watershed Precip Data'!$C$3,'Watershed Precip Data'!C201,'Watershed Precip Data'!$C$14='Watershed Precip Data'!$D$3,'Watershed Precip Data'!D201,'WS-2, WS-3, &amp; WS-4'!$B$6='Watershed Precip Data'!$E$3,'Watershed Precip Data'!E201,'WS-2, WS-3, &amp; WS-4'!$B$6='Watershed Precip Data'!$F$3,'Watershed Precip Data'!F201,'WS-2, WS-3, &amp; WS-4'!$B$6='Watershed Precip Data'!$G$3,'Watershed Precip Data'!G201,'Watershed Precip Data'!$C$14='Watershed Precip Data'!$H$3,'Watershed Precip Data'!H201,'WS-2, WS-3, &amp; WS-4'!$B$6='Watershed Precip Data'!$I$3,'Watershed Precip Data'!I201,'WS-2, WS-3, &amp; WS-4'!$B$6='Watershed Precip Data'!$J$3,'Watershed Precip Data'!J201,'WS-2, WS-3, &amp; WS-4'!$B$6='Watershed Precip Data'!$K$3,'Watershed Precip Data'!K201)</f>
        <v>#N/A</v>
      </c>
      <c r="I199" s="239" t="e">
        <f>MIN(($L$3*('FM-1 &amp; FM-3'!$B$13)),(G199+C199))</f>
        <v>#N/A</v>
      </c>
    </row>
    <row r="200" spans="1:9">
      <c r="A200" s="19">
        <v>7</v>
      </c>
      <c r="B200" s="18">
        <v>16</v>
      </c>
      <c r="C200" s="70" t="e">
        <f>'WS-2, WS-3, &amp; WS-4'!$B$28*'Water Supply Calcs'!$N$7*H200</f>
        <v>#VALUE!</v>
      </c>
      <c r="D200" s="70">
        <v>0</v>
      </c>
      <c r="E200" s="70" t="e">
        <f t="shared" si="9"/>
        <v>#VALUE!</v>
      </c>
      <c r="F200" s="71" t="e">
        <f t="shared" si="10"/>
        <v>#VALUE!</v>
      </c>
      <c r="G200" s="70" t="e">
        <f t="shared" si="11"/>
        <v>#VALUE!</v>
      </c>
      <c r="H200" s="70" t="e">
        <f>_xlfn.IFS('WS-2, WS-3, &amp; WS-4'!$B$6='Watershed Precip Data'!$C$3,'Watershed Precip Data'!C202,'Watershed Precip Data'!$C$14='Watershed Precip Data'!$D$3,'Watershed Precip Data'!D202,'WS-2, WS-3, &amp; WS-4'!$B$6='Watershed Precip Data'!$E$3,'Watershed Precip Data'!E202,'WS-2, WS-3, &amp; WS-4'!$B$6='Watershed Precip Data'!$F$3,'Watershed Precip Data'!F202,'WS-2, WS-3, &amp; WS-4'!$B$6='Watershed Precip Data'!$G$3,'Watershed Precip Data'!G202,'Watershed Precip Data'!$C$14='Watershed Precip Data'!$H$3,'Watershed Precip Data'!H202,'WS-2, WS-3, &amp; WS-4'!$B$6='Watershed Precip Data'!$I$3,'Watershed Precip Data'!I202,'WS-2, WS-3, &amp; WS-4'!$B$6='Watershed Precip Data'!$J$3,'Watershed Precip Data'!J202,'WS-2, WS-3, &amp; WS-4'!$B$6='Watershed Precip Data'!$K$3,'Watershed Precip Data'!K202)</f>
        <v>#N/A</v>
      </c>
      <c r="I200" s="239" t="e">
        <f>MIN(($L$3*('FM-1 &amp; FM-3'!$B$13)),(G200+C200))</f>
        <v>#N/A</v>
      </c>
    </row>
    <row r="201" spans="1:9">
      <c r="A201" s="19">
        <v>7</v>
      </c>
      <c r="B201" s="18">
        <v>17</v>
      </c>
      <c r="C201" s="70" t="e">
        <f>'WS-2, WS-3, &amp; WS-4'!$B$28*'Water Supply Calcs'!$N$7*H201</f>
        <v>#VALUE!</v>
      </c>
      <c r="D201" s="70">
        <v>0</v>
      </c>
      <c r="E201" s="70" t="e">
        <f t="shared" si="9"/>
        <v>#VALUE!</v>
      </c>
      <c r="F201" s="71" t="e">
        <f t="shared" si="10"/>
        <v>#VALUE!</v>
      </c>
      <c r="G201" s="70" t="e">
        <f t="shared" si="11"/>
        <v>#VALUE!</v>
      </c>
      <c r="H201" s="70" t="e">
        <f>_xlfn.IFS('WS-2, WS-3, &amp; WS-4'!$B$6='Watershed Precip Data'!$C$3,'Watershed Precip Data'!C203,'Watershed Precip Data'!$C$14='Watershed Precip Data'!$D$3,'Watershed Precip Data'!D203,'WS-2, WS-3, &amp; WS-4'!$B$6='Watershed Precip Data'!$E$3,'Watershed Precip Data'!E203,'WS-2, WS-3, &amp; WS-4'!$B$6='Watershed Precip Data'!$F$3,'Watershed Precip Data'!F203,'WS-2, WS-3, &amp; WS-4'!$B$6='Watershed Precip Data'!$G$3,'Watershed Precip Data'!G203,'Watershed Precip Data'!$C$14='Watershed Precip Data'!$H$3,'Watershed Precip Data'!H203,'WS-2, WS-3, &amp; WS-4'!$B$6='Watershed Precip Data'!$I$3,'Watershed Precip Data'!I203,'WS-2, WS-3, &amp; WS-4'!$B$6='Watershed Precip Data'!$J$3,'Watershed Precip Data'!J203,'WS-2, WS-3, &amp; WS-4'!$B$6='Watershed Precip Data'!$K$3,'Watershed Precip Data'!K203)</f>
        <v>#N/A</v>
      </c>
      <c r="I201" s="239" t="e">
        <f>MIN(($L$3*('FM-1 &amp; FM-3'!$B$13)),(G201+C201))</f>
        <v>#N/A</v>
      </c>
    </row>
    <row r="202" spans="1:9">
      <c r="A202" s="19">
        <v>7</v>
      </c>
      <c r="B202" s="18">
        <v>18</v>
      </c>
      <c r="C202" s="70" t="e">
        <f>'WS-2, WS-3, &amp; WS-4'!$B$28*'Water Supply Calcs'!$N$7*H202</f>
        <v>#VALUE!</v>
      </c>
      <c r="D202" s="70">
        <v>0</v>
      </c>
      <c r="E202" s="70" t="e">
        <f t="shared" si="9"/>
        <v>#VALUE!</v>
      </c>
      <c r="F202" s="71" t="e">
        <f t="shared" si="10"/>
        <v>#VALUE!</v>
      </c>
      <c r="G202" s="70" t="e">
        <f t="shared" si="11"/>
        <v>#VALUE!</v>
      </c>
      <c r="H202" s="70" t="e">
        <f>_xlfn.IFS('WS-2, WS-3, &amp; WS-4'!$B$6='Watershed Precip Data'!$C$3,'Watershed Precip Data'!C204,'Watershed Precip Data'!$C$14='Watershed Precip Data'!$D$3,'Watershed Precip Data'!D204,'WS-2, WS-3, &amp; WS-4'!$B$6='Watershed Precip Data'!$E$3,'Watershed Precip Data'!E204,'WS-2, WS-3, &amp; WS-4'!$B$6='Watershed Precip Data'!$F$3,'Watershed Precip Data'!F204,'WS-2, WS-3, &amp; WS-4'!$B$6='Watershed Precip Data'!$G$3,'Watershed Precip Data'!G204,'Watershed Precip Data'!$C$14='Watershed Precip Data'!$H$3,'Watershed Precip Data'!H204,'WS-2, WS-3, &amp; WS-4'!$B$6='Watershed Precip Data'!$I$3,'Watershed Precip Data'!I204,'WS-2, WS-3, &amp; WS-4'!$B$6='Watershed Precip Data'!$J$3,'Watershed Precip Data'!J204,'WS-2, WS-3, &amp; WS-4'!$B$6='Watershed Precip Data'!$K$3,'Watershed Precip Data'!K204)</f>
        <v>#N/A</v>
      </c>
      <c r="I202" s="239" t="e">
        <f>MIN(($L$3*('FM-1 &amp; FM-3'!$B$13)),(G202+C202))</f>
        <v>#N/A</v>
      </c>
    </row>
    <row r="203" spans="1:9">
      <c r="A203" s="19">
        <v>7</v>
      </c>
      <c r="B203" s="18">
        <v>19</v>
      </c>
      <c r="C203" s="70" t="e">
        <f>'WS-2, WS-3, &amp; WS-4'!$B$28*'Water Supply Calcs'!$N$7*H203</f>
        <v>#VALUE!</v>
      </c>
      <c r="D203" s="70">
        <v>0</v>
      </c>
      <c r="E203" s="70" t="e">
        <f t="shared" si="9"/>
        <v>#VALUE!</v>
      </c>
      <c r="F203" s="71" t="e">
        <f t="shared" si="10"/>
        <v>#VALUE!</v>
      </c>
      <c r="G203" s="70" t="e">
        <f t="shared" si="11"/>
        <v>#VALUE!</v>
      </c>
      <c r="H203" s="70" t="e">
        <f>_xlfn.IFS('WS-2, WS-3, &amp; WS-4'!$B$6='Watershed Precip Data'!$C$3,'Watershed Precip Data'!C205,'Watershed Precip Data'!$C$14='Watershed Precip Data'!$D$3,'Watershed Precip Data'!D205,'WS-2, WS-3, &amp; WS-4'!$B$6='Watershed Precip Data'!$E$3,'Watershed Precip Data'!E205,'WS-2, WS-3, &amp; WS-4'!$B$6='Watershed Precip Data'!$F$3,'Watershed Precip Data'!F205,'WS-2, WS-3, &amp; WS-4'!$B$6='Watershed Precip Data'!$G$3,'Watershed Precip Data'!G205,'Watershed Precip Data'!$C$14='Watershed Precip Data'!$H$3,'Watershed Precip Data'!H205,'WS-2, WS-3, &amp; WS-4'!$B$6='Watershed Precip Data'!$I$3,'Watershed Precip Data'!I205,'WS-2, WS-3, &amp; WS-4'!$B$6='Watershed Precip Data'!$J$3,'Watershed Precip Data'!J205,'WS-2, WS-3, &amp; WS-4'!$B$6='Watershed Precip Data'!$K$3,'Watershed Precip Data'!K205)</f>
        <v>#N/A</v>
      </c>
      <c r="I203" s="239" t="e">
        <f>MIN(($L$3*('FM-1 &amp; FM-3'!$B$13)),(G203+C203))</f>
        <v>#N/A</v>
      </c>
    </row>
    <row r="204" spans="1:9">
      <c r="A204" s="19">
        <v>7</v>
      </c>
      <c r="B204" s="18">
        <v>20</v>
      </c>
      <c r="C204" s="70" t="e">
        <f>'WS-2, WS-3, &amp; WS-4'!$B$28*'Water Supply Calcs'!$N$7*H204</f>
        <v>#VALUE!</v>
      </c>
      <c r="D204" s="70">
        <v>0</v>
      </c>
      <c r="E204" s="70" t="e">
        <f t="shared" si="9"/>
        <v>#VALUE!</v>
      </c>
      <c r="F204" s="71" t="e">
        <f t="shared" si="10"/>
        <v>#VALUE!</v>
      </c>
      <c r="G204" s="70" t="e">
        <f t="shared" si="11"/>
        <v>#VALUE!</v>
      </c>
      <c r="H204" s="70" t="e">
        <f>_xlfn.IFS('WS-2, WS-3, &amp; WS-4'!$B$6='Watershed Precip Data'!$C$3,'Watershed Precip Data'!C206,'Watershed Precip Data'!$C$14='Watershed Precip Data'!$D$3,'Watershed Precip Data'!D206,'WS-2, WS-3, &amp; WS-4'!$B$6='Watershed Precip Data'!$E$3,'Watershed Precip Data'!E206,'WS-2, WS-3, &amp; WS-4'!$B$6='Watershed Precip Data'!$F$3,'Watershed Precip Data'!F206,'WS-2, WS-3, &amp; WS-4'!$B$6='Watershed Precip Data'!$G$3,'Watershed Precip Data'!G206,'Watershed Precip Data'!$C$14='Watershed Precip Data'!$H$3,'Watershed Precip Data'!H206,'WS-2, WS-3, &amp; WS-4'!$B$6='Watershed Precip Data'!$I$3,'Watershed Precip Data'!I206,'WS-2, WS-3, &amp; WS-4'!$B$6='Watershed Precip Data'!$J$3,'Watershed Precip Data'!J206,'WS-2, WS-3, &amp; WS-4'!$B$6='Watershed Precip Data'!$K$3,'Watershed Precip Data'!K206)</f>
        <v>#N/A</v>
      </c>
      <c r="I204" s="239" t="e">
        <f>MIN(($L$3*('FM-1 &amp; FM-3'!$B$13)),(G204+C204))</f>
        <v>#N/A</v>
      </c>
    </row>
    <row r="205" spans="1:9">
      <c r="A205" s="19">
        <v>7</v>
      </c>
      <c r="B205" s="18">
        <v>21</v>
      </c>
      <c r="C205" s="70" t="e">
        <f>'WS-2, WS-3, &amp; WS-4'!$B$28*'Water Supply Calcs'!$N$7*H205</f>
        <v>#VALUE!</v>
      </c>
      <c r="D205" s="70">
        <v>0</v>
      </c>
      <c r="E205" s="70" t="e">
        <f t="shared" si="9"/>
        <v>#VALUE!</v>
      </c>
      <c r="F205" s="71" t="e">
        <f t="shared" si="10"/>
        <v>#VALUE!</v>
      </c>
      <c r="G205" s="70" t="e">
        <f t="shared" si="11"/>
        <v>#VALUE!</v>
      </c>
      <c r="H205" s="70" t="e">
        <f>_xlfn.IFS('WS-2, WS-3, &amp; WS-4'!$B$6='Watershed Precip Data'!$C$3,'Watershed Precip Data'!C207,'Watershed Precip Data'!$C$14='Watershed Precip Data'!$D$3,'Watershed Precip Data'!D207,'WS-2, WS-3, &amp; WS-4'!$B$6='Watershed Precip Data'!$E$3,'Watershed Precip Data'!E207,'WS-2, WS-3, &amp; WS-4'!$B$6='Watershed Precip Data'!$F$3,'Watershed Precip Data'!F207,'WS-2, WS-3, &amp; WS-4'!$B$6='Watershed Precip Data'!$G$3,'Watershed Precip Data'!G207,'Watershed Precip Data'!$C$14='Watershed Precip Data'!$H$3,'Watershed Precip Data'!H207,'WS-2, WS-3, &amp; WS-4'!$B$6='Watershed Precip Data'!$I$3,'Watershed Precip Data'!I207,'WS-2, WS-3, &amp; WS-4'!$B$6='Watershed Precip Data'!$J$3,'Watershed Precip Data'!J207,'WS-2, WS-3, &amp; WS-4'!$B$6='Watershed Precip Data'!$K$3,'Watershed Precip Data'!K207)</f>
        <v>#N/A</v>
      </c>
      <c r="I205" s="239" t="e">
        <f>MIN(($L$3*('FM-1 &amp; FM-3'!$B$13)),(G205+C205))</f>
        <v>#N/A</v>
      </c>
    </row>
    <row r="206" spans="1:9">
      <c r="A206" s="19">
        <v>7</v>
      </c>
      <c r="B206" s="18">
        <v>22</v>
      </c>
      <c r="C206" s="70" t="e">
        <f>'WS-2, WS-3, &amp; WS-4'!$B$28*'Water Supply Calcs'!$N$7*H206</f>
        <v>#VALUE!</v>
      </c>
      <c r="D206" s="70">
        <v>0</v>
      </c>
      <c r="E206" s="70" t="e">
        <f t="shared" si="9"/>
        <v>#VALUE!</v>
      </c>
      <c r="F206" s="71" t="e">
        <f t="shared" si="10"/>
        <v>#VALUE!</v>
      </c>
      <c r="G206" s="70" t="e">
        <f t="shared" si="11"/>
        <v>#VALUE!</v>
      </c>
      <c r="H206" s="70" t="e">
        <f>_xlfn.IFS('WS-2, WS-3, &amp; WS-4'!$B$6='Watershed Precip Data'!$C$3,'Watershed Precip Data'!C208,'Watershed Precip Data'!$C$14='Watershed Precip Data'!$D$3,'Watershed Precip Data'!D208,'WS-2, WS-3, &amp; WS-4'!$B$6='Watershed Precip Data'!$E$3,'Watershed Precip Data'!E208,'WS-2, WS-3, &amp; WS-4'!$B$6='Watershed Precip Data'!$F$3,'Watershed Precip Data'!F208,'WS-2, WS-3, &amp; WS-4'!$B$6='Watershed Precip Data'!$G$3,'Watershed Precip Data'!G208,'Watershed Precip Data'!$C$14='Watershed Precip Data'!$H$3,'Watershed Precip Data'!H208,'WS-2, WS-3, &amp; WS-4'!$B$6='Watershed Precip Data'!$I$3,'Watershed Precip Data'!I208,'WS-2, WS-3, &amp; WS-4'!$B$6='Watershed Precip Data'!$J$3,'Watershed Precip Data'!J208,'WS-2, WS-3, &amp; WS-4'!$B$6='Watershed Precip Data'!$K$3,'Watershed Precip Data'!K208)</f>
        <v>#N/A</v>
      </c>
      <c r="I206" s="239" t="e">
        <f>MIN(($L$3*('FM-1 &amp; FM-3'!$B$13)),(G206+C206))</f>
        <v>#N/A</v>
      </c>
    </row>
    <row r="207" spans="1:9">
      <c r="A207" s="19">
        <v>7</v>
      </c>
      <c r="B207" s="18">
        <v>23</v>
      </c>
      <c r="C207" s="70" t="e">
        <f>'WS-2, WS-3, &amp; WS-4'!$B$28*'Water Supply Calcs'!$N$7*H207</f>
        <v>#VALUE!</v>
      </c>
      <c r="D207" s="70">
        <v>0</v>
      </c>
      <c r="E207" s="70" t="e">
        <f t="shared" si="9"/>
        <v>#VALUE!</v>
      </c>
      <c r="F207" s="71" t="e">
        <f t="shared" si="10"/>
        <v>#VALUE!</v>
      </c>
      <c r="G207" s="70" t="e">
        <f t="shared" si="11"/>
        <v>#VALUE!</v>
      </c>
      <c r="H207" s="70" t="e">
        <f>_xlfn.IFS('WS-2, WS-3, &amp; WS-4'!$B$6='Watershed Precip Data'!$C$3,'Watershed Precip Data'!C209,'Watershed Precip Data'!$C$14='Watershed Precip Data'!$D$3,'Watershed Precip Data'!D209,'WS-2, WS-3, &amp; WS-4'!$B$6='Watershed Precip Data'!$E$3,'Watershed Precip Data'!E209,'WS-2, WS-3, &amp; WS-4'!$B$6='Watershed Precip Data'!$F$3,'Watershed Precip Data'!F209,'WS-2, WS-3, &amp; WS-4'!$B$6='Watershed Precip Data'!$G$3,'Watershed Precip Data'!G209,'Watershed Precip Data'!$C$14='Watershed Precip Data'!$H$3,'Watershed Precip Data'!H209,'WS-2, WS-3, &amp; WS-4'!$B$6='Watershed Precip Data'!$I$3,'Watershed Precip Data'!I209,'WS-2, WS-3, &amp; WS-4'!$B$6='Watershed Precip Data'!$J$3,'Watershed Precip Data'!J209,'WS-2, WS-3, &amp; WS-4'!$B$6='Watershed Precip Data'!$K$3,'Watershed Precip Data'!K209)</f>
        <v>#N/A</v>
      </c>
      <c r="I207" s="239" t="e">
        <f>MIN(($L$3*('FM-1 &amp; FM-3'!$B$13)),(G207+C207))</f>
        <v>#N/A</v>
      </c>
    </row>
    <row r="208" spans="1:9">
      <c r="A208" s="19">
        <v>7</v>
      </c>
      <c r="B208" s="18">
        <v>24</v>
      </c>
      <c r="C208" s="70" t="e">
        <f>'WS-2, WS-3, &amp; WS-4'!$B$28*'Water Supply Calcs'!$N$7*H208</f>
        <v>#VALUE!</v>
      </c>
      <c r="D208" s="70">
        <v>0</v>
      </c>
      <c r="E208" s="70" t="e">
        <f t="shared" si="9"/>
        <v>#VALUE!</v>
      </c>
      <c r="F208" s="71" t="e">
        <f t="shared" si="10"/>
        <v>#VALUE!</v>
      </c>
      <c r="G208" s="70" t="e">
        <f t="shared" si="11"/>
        <v>#VALUE!</v>
      </c>
      <c r="H208" s="70" t="e">
        <f>_xlfn.IFS('WS-2, WS-3, &amp; WS-4'!$B$6='Watershed Precip Data'!$C$3,'Watershed Precip Data'!C210,'Watershed Precip Data'!$C$14='Watershed Precip Data'!$D$3,'Watershed Precip Data'!D210,'WS-2, WS-3, &amp; WS-4'!$B$6='Watershed Precip Data'!$E$3,'Watershed Precip Data'!E210,'WS-2, WS-3, &amp; WS-4'!$B$6='Watershed Precip Data'!$F$3,'Watershed Precip Data'!F210,'WS-2, WS-3, &amp; WS-4'!$B$6='Watershed Precip Data'!$G$3,'Watershed Precip Data'!G210,'Watershed Precip Data'!$C$14='Watershed Precip Data'!$H$3,'Watershed Precip Data'!H210,'WS-2, WS-3, &amp; WS-4'!$B$6='Watershed Precip Data'!$I$3,'Watershed Precip Data'!I210,'WS-2, WS-3, &amp; WS-4'!$B$6='Watershed Precip Data'!$J$3,'Watershed Precip Data'!J210,'WS-2, WS-3, &amp; WS-4'!$B$6='Watershed Precip Data'!$K$3,'Watershed Precip Data'!K210)</f>
        <v>#N/A</v>
      </c>
      <c r="I208" s="239" t="e">
        <f>MIN(($L$3*('FM-1 &amp; FM-3'!$B$13)),(G208+C208))</f>
        <v>#N/A</v>
      </c>
    </row>
    <row r="209" spans="1:9">
      <c r="A209" s="19">
        <v>7</v>
      </c>
      <c r="B209" s="18">
        <v>25</v>
      </c>
      <c r="C209" s="70" t="e">
        <f>'WS-2, WS-3, &amp; WS-4'!$B$28*'Water Supply Calcs'!$N$7*H209</f>
        <v>#VALUE!</v>
      </c>
      <c r="D209" s="70">
        <v>0</v>
      </c>
      <c r="E209" s="70" t="e">
        <f t="shared" si="9"/>
        <v>#VALUE!</v>
      </c>
      <c r="F209" s="71" t="e">
        <f t="shared" si="10"/>
        <v>#VALUE!</v>
      </c>
      <c r="G209" s="70" t="e">
        <f t="shared" si="11"/>
        <v>#VALUE!</v>
      </c>
      <c r="H209" s="70" t="e">
        <f>_xlfn.IFS('WS-2, WS-3, &amp; WS-4'!$B$6='Watershed Precip Data'!$C$3,'Watershed Precip Data'!C211,'Watershed Precip Data'!$C$14='Watershed Precip Data'!$D$3,'Watershed Precip Data'!D211,'WS-2, WS-3, &amp; WS-4'!$B$6='Watershed Precip Data'!$E$3,'Watershed Precip Data'!E211,'WS-2, WS-3, &amp; WS-4'!$B$6='Watershed Precip Data'!$F$3,'Watershed Precip Data'!F211,'WS-2, WS-3, &amp; WS-4'!$B$6='Watershed Precip Data'!$G$3,'Watershed Precip Data'!G211,'Watershed Precip Data'!$C$14='Watershed Precip Data'!$H$3,'Watershed Precip Data'!H211,'WS-2, WS-3, &amp; WS-4'!$B$6='Watershed Precip Data'!$I$3,'Watershed Precip Data'!I211,'WS-2, WS-3, &amp; WS-4'!$B$6='Watershed Precip Data'!$J$3,'Watershed Precip Data'!J211,'WS-2, WS-3, &amp; WS-4'!$B$6='Watershed Precip Data'!$K$3,'Watershed Precip Data'!K211)</f>
        <v>#N/A</v>
      </c>
      <c r="I209" s="239" t="e">
        <f>MIN(($L$3*('FM-1 &amp; FM-3'!$B$13)),(G209+C209))</f>
        <v>#N/A</v>
      </c>
    </row>
    <row r="210" spans="1:9">
      <c r="A210" s="19">
        <v>7</v>
      </c>
      <c r="B210" s="18">
        <v>26</v>
      </c>
      <c r="C210" s="70" t="e">
        <f>'WS-2, WS-3, &amp; WS-4'!$B$28*'Water Supply Calcs'!$N$7*H210</f>
        <v>#VALUE!</v>
      </c>
      <c r="D210" s="70">
        <v>0</v>
      </c>
      <c r="E210" s="70" t="e">
        <f t="shared" si="9"/>
        <v>#VALUE!</v>
      </c>
      <c r="F210" s="71" t="e">
        <f t="shared" si="10"/>
        <v>#VALUE!</v>
      </c>
      <c r="G210" s="70" t="e">
        <f t="shared" si="11"/>
        <v>#VALUE!</v>
      </c>
      <c r="H210" s="70" t="e">
        <f>_xlfn.IFS('WS-2, WS-3, &amp; WS-4'!$B$6='Watershed Precip Data'!$C$3,'Watershed Precip Data'!C212,'Watershed Precip Data'!$C$14='Watershed Precip Data'!$D$3,'Watershed Precip Data'!D212,'WS-2, WS-3, &amp; WS-4'!$B$6='Watershed Precip Data'!$E$3,'Watershed Precip Data'!E212,'WS-2, WS-3, &amp; WS-4'!$B$6='Watershed Precip Data'!$F$3,'Watershed Precip Data'!F212,'WS-2, WS-3, &amp; WS-4'!$B$6='Watershed Precip Data'!$G$3,'Watershed Precip Data'!G212,'Watershed Precip Data'!$C$14='Watershed Precip Data'!$H$3,'Watershed Precip Data'!H212,'WS-2, WS-3, &amp; WS-4'!$B$6='Watershed Precip Data'!$I$3,'Watershed Precip Data'!I212,'WS-2, WS-3, &amp; WS-4'!$B$6='Watershed Precip Data'!$J$3,'Watershed Precip Data'!J212,'WS-2, WS-3, &amp; WS-4'!$B$6='Watershed Precip Data'!$K$3,'Watershed Precip Data'!K212)</f>
        <v>#N/A</v>
      </c>
      <c r="I210" s="239" t="e">
        <f>MIN(($L$3*('FM-1 &amp; FM-3'!$B$13)),(G210+C210))</f>
        <v>#N/A</v>
      </c>
    </row>
    <row r="211" spans="1:9">
      <c r="A211" s="19">
        <v>7</v>
      </c>
      <c r="B211" s="18">
        <v>27</v>
      </c>
      <c r="C211" s="70" t="e">
        <f>'WS-2, WS-3, &amp; WS-4'!$B$28*'Water Supply Calcs'!$N$7*H211</f>
        <v>#VALUE!</v>
      </c>
      <c r="D211" s="70">
        <v>0</v>
      </c>
      <c r="E211" s="70" t="e">
        <f t="shared" si="9"/>
        <v>#VALUE!</v>
      </c>
      <c r="F211" s="71" t="e">
        <f t="shared" si="10"/>
        <v>#VALUE!</v>
      </c>
      <c r="G211" s="70" t="e">
        <f t="shared" si="11"/>
        <v>#VALUE!</v>
      </c>
      <c r="H211" s="70" t="e">
        <f>_xlfn.IFS('WS-2, WS-3, &amp; WS-4'!$B$6='Watershed Precip Data'!$C$3,'Watershed Precip Data'!C213,'Watershed Precip Data'!$C$14='Watershed Precip Data'!$D$3,'Watershed Precip Data'!D213,'WS-2, WS-3, &amp; WS-4'!$B$6='Watershed Precip Data'!$E$3,'Watershed Precip Data'!E213,'WS-2, WS-3, &amp; WS-4'!$B$6='Watershed Precip Data'!$F$3,'Watershed Precip Data'!F213,'WS-2, WS-3, &amp; WS-4'!$B$6='Watershed Precip Data'!$G$3,'Watershed Precip Data'!G213,'Watershed Precip Data'!$C$14='Watershed Precip Data'!$H$3,'Watershed Precip Data'!H213,'WS-2, WS-3, &amp; WS-4'!$B$6='Watershed Precip Data'!$I$3,'Watershed Precip Data'!I213,'WS-2, WS-3, &amp; WS-4'!$B$6='Watershed Precip Data'!$J$3,'Watershed Precip Data'!J213,'WS-2, WS-3, &amp; WS-4'!$B$6='Watershed Precip Data'!$K$3,'Watershed Precip Data'!K213)</f>
        <v>#N/A</v>
      </c>
      <c r="I211" s="239" t="e">
        <f>MIN(($L$3*('FM-1 &amp; FM-3'!$B$13)),(G211+C211))</f>
        <v>#N/A</v>
      </c>
    </row>
    <row r="212" spans="1:9">
      <c r="A212" s="19">
        <v>7</v>
      </c>
      <c r="B212" s="18">
        <v>28</v>
      </c>
      <c r="C212" s="70" t="e">
        <f>'WS-2, WS-3, &amp; WS-4'!$B$28*'Water Supply Calcs'!$N$7*H212</f>
        <v>#VALUE!</v>
      </c>
      <c r="D212" s="70">
        <v>0</v>
      </c>
      <c r="E212" s="70" t="e">
        <f t="shared" si="9"/>
        <v>#VALUE!</v>
      </c>
      <c r="F212" s="71" t="e">
        <f t="shared" si="10"/>
        <v>#VALUE!</v>
      </c>
      <c r="G212" s="70" t="e">
        <f t="shared" si="11"/>
        <v>#VALUE!</v>
      </c>
      <c r="H212" s="70" t="e">
        <f>_xlfn.IFS('WS-2, WS-3, &amp; WS-4'!$B$6='Watershed Precip Data'!$C$3,'Watershed Precip Data'!C214,'Watershed Precip Data'!$C$14='Watershed Precip Data'!$D$3,'Watershed Precip Data'!D214,'WS-2, WS-3, &amp; WS-4'!$B$6='Watershed Precip Data'!$E$3,'Watershed Precip Data'!E214,'WS-2, WS-3, &amp; WS-4'!$B$6='Watershed Precip Data'!$F$3,'Watershed Precip Data'!F214,'WS-2, WS-3, &amp; WS-4'!$B$6='Watershed Precip Data'!$G$3,'Watershed Precip Data'!G214,'Watershed Precip Data'!$C$14='Watershed Precip Data'!$H$3,'Watershed Precip Data'!H214,'WS-2, WS-3, &amp; WS-4'!$B$6='Watershed Precip Data'!$I$3,'Watershed Precip Data'!I214,'WS-2, WS-3, &amp; WS-4'!$B$6='Watershed Precip Data'!$J$3,'Watershed Precip Data'!J214,'WS-2, WS-3, &amp; WS-4'!$B$6='Watershed Precip Data'!$K$3,'Watershed Precip Data'!K214)</f>
        <v>#N/A</v>
      </c>
      <c r="I212" s="239" t="e">
        <f>MIN(($L$3*('FM-1 &amp; FM-3'!$B$13)),(G212+C212))</f>
        <v>#N/A</v>
      </c>
    </row>
    <row r="213" spans="1:9">
      <c r="A213" s="19">
        <v>7</v>
      </c>
      <c r="B213" s="18">
        <v>29</v>
      </c>
      <c r="C213" s="70" t="e">
        <f>'WS-2, WS-3, &amp; WS-4'!$B$28*'Water Supply Calcs'!$N$7*H213</f>
        <v>#VALUE!</v>
      </c>
      <c r="D213" s="70">
        <v>0</v>
      </c>
      <c r="E213" s="70" t="e">
        <f t="shared" si="9"/>
        <v>#VALUE!</v>
      </c>
      <c r="F213" s="71" t="e">
        <f t="shared" si="10"/>
        <v>#VALUE!</v>
      </c>
      <c r="G213" s="70" t="e">
        <f t="shared" si="11"/>
        <v>#VALUE!</v>
      </c>
      <c r="H213" s="70" t="e">
        <f>_xlfn.IFS('WS-2, WS-3, &amp; WS-4'!$B$6='Watershed Precip Data'!$C$3,'Watershed Precip Data'!C215,'Watershed Precip Data'!$C$14='Watershed Precip Data'!$D$3,'Watershed Precip Data'!D215,'WS-2, WS-3, &amp; WS-4'!$B$6='Watershed Precip Data'!$E$3,'Watershed Precip Data'!E215,'WS-2, WS-3, &amp; WS-4'!$B$6='Watershed Precip Data'!$F$3,'Watershed Precip Data'!F215,'WS-2, WS-3, &amp; WS-4'!$B$6='Watershed Precip Data'!$G$3,'Watershed Precip Data'!G215,'Watershed Precip Data'!$C$14='Watershed Precip Data'!$H$3,'Watershed Precip Data'!H215,'WS-2, WS-3, &amp; WS-4'!$B$6='Watershed Precip Data'!$I$3,'Watershed Precip Data'!I215,'WS-2, WS-3, &amp; WS-4'!$B$6='Watershed Precip Data'!$J$3,'Watershed Precip Data'!J215,'WS-2, WS-3, &amp; WS-4'!$B$6='Watershed Precip Data'!$K$3,'Watershed Precip Data'!K215)</f>
        <v>#N/A</v>
      </c>
      <c r="I213" s="239" t="e">
        <f>MIN(($L$3*('FM-1 &amp; FM-3'!$B$13)),(G213+C213))</f>
        <v>#N/A</v>
      </c>
    </row>
    <row r="214" spans="1:9">
      <c r="A214" s="19">
        <v>7</v>
      </c>
      <c r="B214" s="18">
        <v>30</v>
      </c>
      <c r="C214" s="70" t="e">
        <f>'WS-2, WS-3, &amp; WS-4'!$B$28*'Water Supply Calcs'!$N$7*H214</f>
        <v>#VALUE!</v>
      </c>
      <c r="D214" s="70">
        <v>0</v>
      </c>
      <c r="E214" s="70" t="e">
        <f t="shared" si="9"/>
        <v>#VALUE!</v>
      </c>
      <c r="F214" s="71" t="e">
        <f t="shared" si="10"/>
        <v>#VALUE!</v>
      </c>
      <c r="G214" s="70" t="e">
        <f t="shared" si="11"/>
        <v>#VALUE!</v>
      </c>
      <c r="H214" s="70" t="e">
        <f>_xlfn.IFS('WS-2, WS-3, &amp; WS-4'!$B$6='Watershed Precip Data'!$C$3,'Watershed Precip Data'!C216,'Watershed Precip Data'!$C$14='Watershed Precip Data'!$D$3,'Watershed Precip Data'!D216,'WS-2, WS-3, &amp; WS-4'!$B$6='Watershed Precip Data'!$E$3,'Watershed Precip Data'!E216,'WS-2, WS-3, &amp; WS-4'!$B$6='Watershed Precip Data'!$F$3,'Watershed Precip Data'!F216,'WS-2, WS-3, &amp; WS-4'!$B$6='Watershed Precip Data'!$G$3,'Watershed Precip Data'!G216,'Watershed Precip Data'!$C$14='Watershed Precip Data'!$H$3,'Watershed Precip Data'!H216,'WS-2, WS-3, &amp; WS-4'!$B$6='Watershed Precip Data'!$I$3,'Watershed Precip Data'!I216,'WS-2, WS-3, &amp; WS-4'!$B$6='Watershed Precip Data'!$J$3,'Watershed Precip Data'!J216,'WS-2, WS-3, &amp; WS-4'!$B$6='Watershed Precip Data'!$K$3,'Watershed Precip Data'!K216)</f>
        <v>#N/A</v>
      </c>
      <c r="I214" s="239" t="e">
        <f>MIN(($L$3*('FM-1 &amp; FM-3'!$B$13)),(G214+C214))</f>
        <v>#N/A</v>
      </c>
    </row>
    <row r="215" spans="1:9">
      <c r="A215" s="19">
        <v>7</v>
      </c>
      <c r="B215" s="18">
        <v>31</v>
      </c>
      <c r="C215" s="70" t="e">
        <f>'WS-2, WS-3, &amp; WS-4'!$B$28*'Water Supply Calcs'!$N$7*H215</f>
        <v>#VALUE!</v>
      </c>
      <c r="D215" s="70">
        <v>0</v>
      </c>
      <c r="E215" s="70" t="e">
        <f t="shared" si="9"/>
        <v>#VALUE!</v>
      </c>
      <c r="F215" s="71" t="e">
        <f t="shared" si="10"/>
        <v>#VALUE!</v>
      </c>
      <c r="G215" s="70" t="e">
        <f t="shared" si="11"/>
        <v>#VALUE!</v>
      </c>
      <c r="H215" s="70" t="e">
        <f>_xlfn.IFS('WS-2, WS-3, &amp; WS-4'!$B$6='Watershed Precip Data'!$C$3,'Watershed Precip Data'!C217,'Watershed Precip Data'!$C$14='Watershed Precip Data'!$D$3,'Watershed Precip Data'!D217,'WS-2, WS-3, &amp; WS-4'!$B$6='Watershed Precip Data'!$E$3,'Watershed Precip Data'!E217,'WS-2, WS-3, &amp; WS-4'!$B$6='Watershed Precip Data'!$F$3,'Watershed Precip Data'!F217,'WS-2, WS-3, &amp; WS-4'!$B$6='Watershed Precip Data'!$G$3,'Watershed Precip Data'!G217,'Watershed Precip Data'!$C$14='Watershed Precip Data'!$H$3,'Watershed Precip Data'!H217,'WS-2, WS-3, &amp; WS-4'!$B$6='Watershed Precip Data'!$I$3,'Watershed Precip Data'!I217,'WS-2, WS-3, &amp; WS-4'!$B$6='Watershed Precip Data'!$J$3,'Watershed Precip Data'!J217,'WS-2, WS-3, &amp; WS-4'!$B$6='Watershed Precip Data'!$K$3,'Watershed Precip Data'!K217)</f>
        <v>#N/A</v>
      </c>
      <c r="I215" s="239" t="e">
        <f>MIN(($L$3*('FM-1 &amp; FM-3'!$B$13)),(G215+C215))</f>
        <v>#N/A</v>
      </c>
    </row>
    <row r="216" spans="1:9">
      <c r="A216" s="19">
        <v>8</v>
      </c>
      <c r="B216" s="18">
        <v>1</v>
      </c>
      <c r="C216" s="70" t="e">
        <f>'WS-2, WS-3, &amp; WS-4'!$B$28*'Water Supply Calcs'!$N$7*H216</f>
        <v>#VALUE!</v>
      </c>
      <c r="D216" s="70">
        <v>0</v>
      </c>
      <c r="E216" s="70" t="e">
        <f t="shared" si="9"/>
        <v>#VALUE!</v>
      </c>
      <c r="F216" s="71" t="e">
        <f t="shared" si="10"/>
        <v>#VALUE!</v>
      </c>
      <c r="G216" s="70" t="e">
        <f t="shared" si="11"/>
        <v>#VALUE!</v>
      </c>
      <c r="H216" s="70" t="e">
        <f>_xlfn.IFS('WS-2, WS-3, &amp; WS-4'!$B$6='Watershed Precip Data'!$C$3,'Watershed Precip Data'!C218,'Watershed Precip Data'!$C$14='Watershed Precip Data'!$D$3,'Watershed Precip Data'!D218,'WS-2, WS-3, &amp; WS-4'!$B$6='Watershed Precip Data'!$E$3,'Watershed Precip Data'!E218,'WS-2, WS-3, &amp; WS-4'!$B$6='Watershed Precip Data'!$F$3,'Watershed Precip Data'!F218,'WS-2, WS-3, &amp; WS-4'!$B$6='Watershed Precip Data'!$G$3,'Watershed Precip Data'!G218,'Watershed Precip Data'!$C$14='Watershed Precip Data'!$H$3,'Watershed Precip Data'!H218,'WS-2, WS-3, &amp; WS-4'!$B$6='Watershed Precip Data'!$I$3,'Watershed Precip Data'!I218,'WS-2, WS-3, &amp; WS-4'!$B$6='Watershed Precip Data'!$J$3,'Watershed Precip Data'!J218,'WS-2, WS-3, &amp; WS-4'!$B$6='Watershed Precip Data'!$K$3,'Watershed Precip Data'!K218)</f>
        <v>#N/A</v>
      </c>
      <c r="I216" s="239" t="e">
        <f>MIN(($L$3*('FM-1 &amp; FM-3'!$B$13)),(G216+C216))</f>
        <v>#N/A</v>
      </c>
    </row>
    <row r="217" spans="1:9">
      <c r="A217" s="19">
        <v>8</v>
      </c>
      <c r="B217" s="18">
        <v>2</v>
      </c>
      <c r="C217" s="70" t="e">
        <f>'WS-2, WS-3, &amp; WS-4'!$B$28*'Water Supply Calcs'!$N$7*H217</f>
        <v>#VALUE!</v>
      </c>
      <c r="D217" s="70">
        <v>0</v>
      </c>
      <c r="E217" s="70" t="e">
        <f t="shared" si="9"/>
        <v>#VALUE!</v>
      </c>
      <c r="F217" s="71" t="e">
        <f t="shared" si="10"/>
        <v>#VALUE!</v>
      </c>
      <c r="G217" s="70" t="e">
        <f t="shared" si="11"/>
        <v>#VALUE!</v>
      </c>
      <c r="H217" s="70" t="e">
        <f>_xlfn.IFS('WS-2, WS-3, &amp; WS-4'!$B$6='Watershed Precip Data'!$C$3,'Watershed Precip Data'!C219,'Watershed Precip Data'!$C$14='Watershed Precip Data'!$D$3,'Watershed Precip Data'!D219,'WS-2, WS-3, &amp; WS-4'!$B$6='Watershed Precip Data'!$E$3,'Watershed Precip Data'!E219,'WS-2, WS-3, &amp; WS-4'!$B$6='Watershed Precip Data'!$F$3,'Watershed Precip Data'!F219,'WS-2, WS-3, &amp; WS-4'!$B$6='Watershed Precip Data'!$G$3,'Watershed Precip Data'!G219,'Watershed Precip Data'!$C$14='Watershed Precip Data'!$H$3,'Watershed Precip Data'!H219,'WS-2, WS-3, &amp; WS-4'!$B$6='Watershed Precip Data'!$I$3,'Watershed Precip Data'!I219,'WS-2, WS-3, &amp; WS-4'!$B$6='Watershed Precip Data'!$J$3,'Watershed Precip Data'!J219,'WS-2, WS-3, &amp; WS-4'!$B$6='Watershed Precip Data'!$K$3,'Watershed Precip Data'!K219)</f>
        <v>#N/A</v>
      </c>
      <c r="I217" s="239" t="e">
        <f>MIN(($L$3*('FM-1 &amp; FM-3'!$B$13)),(G217+C217))</f>
        <v>#N/A</v>
      </c>
    </row>
    <row r="218" spans="1:9">
      <c r="A218" s="19">
        <v>8</v>
      </c>
      <c r="B218" s="18">
        <v>3</v>
      </c>
      <c r="C218" s="70" t="e">
        <f>'WS-2, WS-3, &amp; WS-4'!$B$28*'Water Supply Calcs'!$N$7*H218</f>
        <v>#VALUE!</v>
      </c>
      <c r="D218" s="70">
        <v>0</v>
      </c>
      <c r="E218" s="70" t="e">
        <f t="shared" si="9"/>
        <v>#VALUE!</v>
      </c>
      <c r="F218" s="71" t="e">
        <f t="shared" si="10"/>
        <v>#VALUE!</v>
      </c>
      <c r="G218" s="70" t="e">
        <f t="shared" si="11"/>
        <v>#VALUE!</v>
      </c>
      <c r="H218" s="70" t="e">
        <f>_xlfn.IFS('WS-2, WS-3, &amp; WS-4'!$B$6='Watershed Precip Data'!$C$3,'Watershed Precip Data'!C220,'Watershed Precip Data'!$C$14='Watershed Precip Data'!$D$3,'Watershed Precip Data'!D220,'WS-2, WS-3, &amp; WS-4'!$B$6='Watershed Precip Data'!$E$3,'Watershed Precip Data'!E220,'WS-2, WS-3, &amp; WS-4'!$B$6='Watershed Precip Data'!$F$3,'Watershed Precip Data'!F220,'WS-2, WS-3, &amp; WS-4'!$B$6='Watershed Precip Data'!$G$3,'Watershed Precip Data'!G220,'Watershed Precip Data'!$C$14='Watershed Precip Data'!$H$3,'Watershed Precip Data'!H220,'WS-2, WS-3, &amp; WS-4'!$B$6='Watershed Precip Data'!$I$3,'Watershed Precip Data'!I220,'WS-2, WS-3, &amp; WS-4'!$B$6='Watershed Precip Data'!$J$3,'Watershed Precip Data'!J220,'WS-2, WS-3, &amp; WS-4'!$B$6='Watershed Precip Data'!$K$3,'Watershed Precip Data'!K220)</f>
        <v>#N/A</v>
      </c>
      <c r="I218" s="239" t="e">
        <f>MIN(($L$3*('FM-1 &amp; FM-3'!$B$13)),(G218+C218))</f>
        <v>#N/A</v>
      </c>
    </row>
    <row r="219" spans="1:9">
      <c r="A219" s="19">
        <v>8</v>
      </c>
      <c r="B219" s="18">
        <v>4</v>
      </c>
      <c r="C219" s="70" t="e">
        <f>'WS-2, WS-3, &amp; WS-4'!$B$28*'Water Supply Calcs'!$N$7*H219</f>
        <v>#VALUE!</v>
      </c>
      <c r="D219" s="70">
        <v>0</v>
      </c>
      <c r="E219" s="70" t="e">
        <f t="shared" si="9"/>
        <v>#VALUE!</v>
      </c>
      <c r="F219" s="71" t="e">
        <f t="shared" si="10"/>
        <v>#VALUE!</v>
      </c>
      <c r="G219" s="70" t="e">
        <f t="shared" si="11"/>
        <v>#VALUE!</v>
      </c>
      <c r="H219" s="70" t="e">
        <f>_xlfn.IFS('WS-2, WS-3, &amp; WS-4'!$B$6='Watershed Precip Data'!$C$3,'Watershed Precip Data'!C221,'Watershed Precip Data'!$C$14='Watershed Precip Data'!$D$3,'Watershed Precip Data'!D221,'WS-2, WS-3, &amp; WS-4'!$B$6='Watershed Precip Data'!$E$3,'Watershed Precip Data'!E221,'WS-2, WS-3, &amp; WS-4'!$B$6='Watershed Precip Data'!$F$3,'Watershed Precip Data'!F221,'WS-2, WS-3, &amp; WS-4'!$B$6='Watershed Precip Data'!$G$3,'Watershed Precip Data'!G221,'Watershed Precip Data'!$C$14='Watershed Precip Data'!$H$3,'Watershed Precip Data'!H221,'WS-2, WS-3, &amp; WS-4'!$B$6='Watershed Precip Data'!$I$3,'Watershed Precip Data'!I221,'WS-2, WS-3, &amp; WS-4'!$B$6='Watershed Precip Data'!$J$3,'Watershed Precip Data'!J221,'WS-2, WS-3, &amp; WS-4'!$B$6='Watershed Precip Data'!$K$3,'Watershed Precip Data'!K221)</f>
        <v>#N/A</v>
      </c>
      <c r="I219" s="239" t="e">
        <f>MIN(($L$3*('FM-1 &amp; FM-3'!$B$13)),(G219+C219))</f>
        <v>#N/A</v>
      </c>
    </row>
    <row r="220" spans="1:9">
      <c r="A220" s="19">
        <v>8</v>
      </c>
      <c r="B220" s="18">
        <v>5</v>
      </c>
      <c r="C220" s="70" t="e">
        <f>'WS-2, WS-3, &amp; WS-4'!$B$28*'Water Supply Calcs'!$N$7*H220</f>
        <v>#VALUE!</v>
      </c>
      <c r="D220" s="70">
        <v>0</v>
      </c>
      <c r="E220" s="70" t="e">
        <f t="shared" si="9"/>
        <v>#VALUE!</v>
      </c>
      <c r="F220" s="71" t="e">
        <f t="shared" si="10"/>
        <v>#VALUE!</v>
      </c>
      <c r="G220" s="70" t="e">
        <f t="shared" si="11"/>
        <v>#VALUE!</v>
      </c>
      <c r="H220" s="70" t="e">
        <f>_xlfn.IFS('WS-2, WS-3, &amp; WS-4'!$B$6='Watershed Precip Data'!$C$3,'Watershed Precip Data'!C222,'Watershed Precip Data'!$C$14='Watershed Precip Data'!$D$3,'Watershed Precip Data'!D222,'WS-2, WS-3, &amp; WS-4'!$B$6='Watershed Precip Data'!$E$3,'Watershed Precip Data'!E222,'WS-2, WS-3, &amp; WS-4'!$B$6='Watershed Precip Data'!$F$3,'Watershed Precip Data'!F222,'WS-2, WS-3, &amp; WS-4'!$B$6='Watershed Precip Data'!$G$3,'Watershed Precip Data'!G222,'Watershed Precip Data'!$C$14='Watershed Precip Data'!$H$3,'Watershed Precip Data'!H222,'WS-2, WS-3, &amp; WS-4'!$B$6='Watershed Precip Data'!$I$3,'Watershed Precip Data'!I222,'WS-2, WS-3, &amp; WS-4'!$B$6='Watershed Precip Data'!$J$3,'Watershed Precip Data'!J222,'WS-2, WS-3, &amp; WS-4'!$B$6='Watershed Precip Data'!$K$3,'Watershed Precip Data'!K222)</f>
        <v>#N/A</v>
      </c>
      <c r="I220" s="239" t="e">
        <f>MIN(($L$3*('FM-1 &amp; FM-3'!$B$13)),(G220+C220))</f>
        <v>#N/A</v>
      </c>
    </row>
    <row r="221" spans="1:9">
      <c r="A221" s="19">
        <v>8</v>
      </c>
      <c r="B221" s="18">
        <v>6</v>
      </c>
      <c r="C221" s="70" t="e">
        <f>'WS-2, WS-3, &amp; WS-4'!$B$28*'Water Supply Calcs'!$N$7*H221</f>
        <v>#VALUE!</v>
      </c>
      <c r="D221" s="70">
        <v>0</v>
      </c>
      <c r="E221" s="70" t="e">
        <f t="shared" si="9"/>
        <v>#VALUE!</v>
      </c>
      <c r="F221" s="71" t="e">
        <f t="shared" si="10"/>
        <v>#VALUE!</v>
      </c>
      <c r="G221" s="70" t="e">
        <f t="shared" si="11"/>
        <v>#VALUE!</v>
      </c>
      <c r="H221" s="70" t="e">
        <f>_xlfn.IFS('WS-2, WS-3, &amp; WS-4'!$B$6='Watershed Precip Data'!$C$3,'Watershed Precip Data'!C223,'Watershed Precip Data'!$C$14='Watershed Precip Data'!$D$3,'Watershed Precip Data'!D223,'WS-2, WS-3, &amp; WS-4'!$B$6='Watershed Precip Data'!$E$3,'Watershed Precip Data'!E223,'WS-2, WS-3, &amp; WS-4'!$B$6='Watershed Precip Data'!$F$3,'Watershed Precip Data'!F223,'WS-2, WS-3, &amp; WS-4'!$B$6='Watershed Precip Data'!$G$3,'Watershed Precip Data'!G223,'Watershed Precip Data'!$C$14='Watershed Precip Data'!$H$3,'Watershed Precip Data'!H223,'WS-2, WS-3, &amp; WS-4'!$B$6='Watershed Precip Data'!$I$3,'Watershed Precip Data'!I223,'WS-2, WS-3, &amp; WS-4'!$B$6='Watershed Precip Data'!$J$3,'Watershed Precip Data'!J223,'WS-2, WS-3, &amp; WS-4'!$B$6='Watershed Precip Data'!$K$3,'Watershed Precip Data'!K223)</f>
        <v>#N/A</v>
      </c>
      <c r="I221" s="239" t="e">
        <f>MIN(($L$3*('FM-1 &amp; FM-3'!$B$13)),(G221+C221))</f>
        <v>#N/A</v>
      </c>
    </row>
    <row r="222" spans="1:9">
      <c r="A222" s="19">
        <v>8</v>
      </c>
      <c r="B222" s="18">
        <v>7</v>
      </c>
      <c r="C222" s="70" t="e">
        <f>'WS-2, WS-3, &amp; WS-4'!$B$28*'Water Supply Calcs'!$N$7*H222</f>
        <v>#VALUE!</v>
      </c>
      <c r="D222" s="70">
        <v>0</v>
      </c>
      <c r="E222" s="70" t="e">
        <f t="shared" si="9"/>
        <v>#VALUE!</v>
      </c>
      <c r="F222" s="71" t="e">
        <f t="shared" si="10"/>
        <v>#VALUE!</v>
      </c>
      <c r="G222" s="70" t="e">
        <f t="shared" si="11"/>
        <v>#VALUE!</v>
      </c>
      <c r="H222" s="70" t="e">
        <f>_xlfn.IFS('WS-2, WS-3, &amp; WS-4'!$B$6='Watershed Precip Data'!$C$3,'Watershed Precip Data'!C224,'Watershed Precip Data'!$C$14='Watershed Precip Data'!$D$3,'Watershed Precip Data'!D224,'WS-2, WS-3, &amp; WS-4'!$B$6='Watershed Precip Data'!$E$3,'Watershed Precip Data'!E224,'WS-2, WS-3, &amp; WS-4'!$B$6='Watershed Precip Data'!$F$3,'Watershed Precip Data'!F224,'WS-2, WS-3, &amp; WS-4'!$B$6='Watershed Precip Data'!$G$3,'Watershed Precip Data'!G224,'Watershed Precip Data'!$C$14='Watershed Precip Data'!$H$3,'Watershed Precip Data'!H224,'WS-2, WS-3, &amp; WS-4'!$B$6='Watershed Precip Data'!$I$3,'Watershed Precip Data'!I224,'WS-2, WS-3, &amp; WS-4'!$B$6='Watershed Precip Data'!$J$3,'Watershed Precip Data'!J224,'WS-2, WS-3, &amp; WS-4'!$B$6='Watershed Precip Data'!$K$3,'Watershed Precip Data'!K224)</f>
        <v>#N/A</v>
      </c>
      <c r="I222" s="239" t="e">
        <f>MIN(($L$3*('FM-1 &amp; FM-3'!$B$13)),(G222+C222))</f>
        <v>#N/A</v>
      </c>
    </row>
    <row r="223" spans="1:9">
      <c r="A223" s="19">
        <v>8</v>
      </c>
      <c r="B223" s="18">
        <v>8</v>
      </c>
      <c r="C223" s="70" t="e">
        <f>'WS-2, WS-3, &amp; WS-4'!$B$28*'Water Supply Calcs'!$N$7*H223</f>
        <v>#VALUE!</v>
      </c>
      <c r="D223" s="70">
        <v>0</v>
      </c>
      <c r="E223" s="70" t="e">
        <f t="shared" si="9"/>
        <v>#VALUE!</v>
      </c>
      <c r="F223" s="71" t="e">
        <f t="shared" si="10"/>
        <v>#VALUE!</v>
      </c>
      <c r="G223" s="70" t="e">
        <f t="shared" si="11"/>
        <v>#VALUE!</v>
      </c>
      <c r="H223" s="70" t="e">
        <f>_xlfn.IFS('WS-2, WS-3, &amp; WS-4'!$B$6='Watershed Precip Data'!$C$3,'Watershed Precip Data'!C225,'Watershed Precip Data'!$C$14='Watershed Precip Data'!$D$3,'Watershed Precip Data'!D225,'WS-2, WS-3, &amp; WS-4'!$B$6='Watershed Precip Data'!$E$3,'Watershed Precip Data'!E225,'WS-2, WS-3, &amp; WS-4'!$B$6='Watershed Precip Data'!$F$3,'Watershed Precip Data'!F225,'WS-2, WS-3, &amp; WS-4'!$B$6='Watershed Precip Data'!$G$3,'Watershed Precip Data'!G225,'Watershed Precip Data'!$C$14='Watershed Precip Data'!$H$3,'Watershed Precip Data'!H225,'WS-2, WS-3, &amp; WS-4'!$B$6='Watershed Precip Data'!$I$3,'Watershed Precip Data'!I225,'WS-2, WS-3, &amp; WS-4'!$B$6='Watershed Precip Data'!$J$3,'Watershed Precip Data'!J225,'WS-2, WS-3, &amp; WS-4'!$B$6='Watershed Precip Data'!$K$3,'Watershed Precip Data'!K225)</f>
        <v>#N/A</v>
      </c>
      <c r="I223" s="239" t="e">
        <f>MIN(($L$3*('FM-1 &amp; FM-3'!$B$13)),(G223+C223))</f>
        <v>#N/A</v>
      </c>
    </row>
    <row r="224" spans="1:9">
      <c r="A224" s="19">
        <v>8</v>
      </c>
      <c r="B224" s="18">
        <v>9</v>
      </c>
      <c r="C224" s="70" t="e">
        <f>'WS-2, WS-3, &amp; WS-4'!$B$28*'Water Supply Calcs'!$N$7*H224</f>
        <v>#VALUE!</v>
      </c>
      <c r="D224" s="70">
        <v>0</v>
      </c>
      <c r="E224" s="70" t="e">
        <f t="shared" si="9"/>
        <v>#VALUE!</v>
      </c>
      <c r="F224" s="71" t="e">
        <f t="shared" si="10"/>
        <v>#VALUE!</v>
      </c>
      <c r="G224" s="70" t="e">
        <f t="shared" si="11"/>
        <v>#VALUE!</v>
      </c>
      <c r="H224" s="70" t="e">
        <f>_xlfn.IFS('WS-2, WS-3, &amp; WS-4'!$B$6='Watershed Precip Data'!$C$3,'Watershed Precip Data'!C226,'Watershed Precip Data'!$C$14='Watershed Precip Data'!$D$3,'Watershed Precip Data'!D226,'WS-2, WS-3, &amp; WS-4'!$B$6='Watershed Precip Data'!$E$3,'Watershed Precip Data'!E226,'WS-2, WS-3, &amp; WS-4'!$B$6='Watershed Precip Data'!$F$3,'Watershed Precip Data'!F226,'WS-2, WS-3, &amp; WS-4'!$B$6='Watershed Precip Data'!$G$3,'Watershed Precip Data'!G226,'Watershed Precip Data'!$C$14='Watershed Precip Data'!$H$3,'Watershed Precip Data'!H226,'WS-2, WS-3, &amp; WS-4'!$B$6='Watershed Precip Data'!$I$3,'Watershed Precip Data'!I226,'WS-2, WS-3, &amp; WS-4'!$B$6='Watershed Precip Data'!$J$3,'Watershed Precip Data'!J226,'WS-2, WS-3, &amp; WS-4'!$B$6='Watershed Precip Data'!$K$3,'Watershed Precip Data'!K226)</f>
        <v>#N/A</v>
      </c>
      <c r="I224" s="239" t="e">
        <f>MIN(($L$3*('FM-1 &amp; FM-3'!$B$13)),(G224+C224))</f>
        <v>#N/A</v>
      </c>
    </row>
    <row r="225" spans="1:9">
      <c r="A225" s="19">
        <v>8</v>
      </c>
      <c r="B225" s="18">
        <v>10</v>
      </c>
      <c r="C225" s="70" t="e">
        <f>'WS-2, WS-3, &amp; WS-4'!$B$28*'Water Supply Calcs'!$N$7*H225</f>
        <v>#VALUE!</v>
      </c>
      <c r="D225" s="70">
        <v>0</v>
      </c>
      <c r="E225" s="70" t="e">
        <f t="shared" si="9"/>
        <v>#VALUE!</v>
      </c>
      <c r="F225" s="71" t="e">
        <f t="shared" si="10"/>
        <v>#VALUE!</v>
      </c>
      <c r="G225" s="70" t="e">
        <f t="shared" si="11"/>
        <v>#VALUE!</v>
      </c>
      <c r="H225" s="70" t="e">
        <f>_xlfn.IFS('WS-2, WS-3, &amp; WS-4'!$B$6='Watershed Precip Data'!$C$3,'Watershed Precip Data'!C227,'Watershed Precip Data'!$C$14='Watershed Precip Data'!$D$3,'Watershed Precip Data'!D227,'WS-2, WS-3, &amp; WS-4'!$B$6='Watershed Precip Data'!$E$3,'Watershed Precip Data'!E227,'WS-2, WS-3, &amp; WS-4'!$B$6='Watershed Precip Data'!$F$3,'Watershed Precip Data'!F227,'WS-2, WS-3, &amp; WS-4'!$B$6='Watershed Precip Data'!$G$3,'Watershed Precip Data'!G227,'Watershed Precip Data'!$C$14='Watershed Precip Data'!$H$3,'Watershed Precip Data'!H227,'WS-2, WS-3, &amp; WS-4'!$B$6='Watershed Precip Data'!$I$3,'Watershed Precip Data'!I227,'WS-2, WS-3, &amp; WS-4'!$B$6='Watershed Precip Data'!$J$3,'Watershed Precip Data'!J227,'WS-2, WS-3, &amp; WS-4'!$B$6='Watershed Precip Data'!$K$3,'Watershed Precip Data'!K227)</f>
        <v>#N/A</v>
      </c>
      <c r="I225" s="239" t="e">
        <f>MIN(($L$3*('FM-1 &amp; FM-3'!$B$13)),(G225+C225))</f>
        <v>#N/A</v>
      </c>
    </row>
    <row r="226" spans="1:9">
      <c r="A226" s="19">
        <v>8</v>
      </c>
      <c r="B226" s="18">
        <v>11</v>
      </c>
      <c r="C226" s="70" t="e">
        <f>'WS-2, WS-3, &amp; WS-4'!$B$28*'Water Supply Calcs'!$N$7*H226</f>
        <v>#VALUE!</v>
      </c>
      <c r="D226" s="70">
        <v>0</v>
      </c>
      <c r="E226" s="70" t="e">
        <f t="shared" si="9"/>
        <v>#VALUE!</v>
      </c>
      <c r="F226" s="71" t="e">
        <f t="shared" si="10"/>
        <v>#VALUE!</v>
      </c>
      <c r="G226" s="70" t="e">
        <f t="shared" si="11"/>
        <v>#VALUE!</v>
      </c>
      <c r="H226" s="70" t="e">
        <f>_xlfn.IFS('WS-2, WS-3, &amp; WS-4'!$B$6='Watershed Precip Data'!$C$3,'Watershed Precip Data'!C228,'Watershed Precip Data'!$C$14='Watershed Precip Data'!$D$3,'Watershed Precip Data'!D228,'WS-2, WS-3, &amp; WS-4'!$B$6='Watershed Precip Data'!$E$3,'Watershed Precip Data'!E228,'WS-2, WS-3, &amp; WS-4'!$B$6='Watershed Precip Data'!$F$3,'Watershed Precip Data'!F228,'WS-2, WS-3, &amp; WS-4'!$B$6='Watershed Precip Data'!$G$3,'Watershed Precip Data'!G228,'Watershed Precip Data'!$C$14='Watershed Precip Data'!$H$3,'Watershed Precip Data'!H228,'WS-2, WS-3, &amp; WS-4'!$B$6='Watershed Precip Data'!$I$3,'Watershed Precip Data'!I228,'WS-2, WS-3, &amp; WS-4'!$B$6='Watershed Precip Data'!$J$3,'Watershed Precip Data'!J228,'WS-2, WS-3, &amp; WS-4'!$B$6='Watershed Precip Data'!$K$3,'Watershed Precip Data'!K228)</f>
        <v>#N/A</v>
      </c>
      <c r="I226" s="239" t="e">
        <f>MIN(($L$3*('FM-1 &amp; FM-3'!$B$13)),(G226+C226))</f>
        <v>#N/A</v>
      </c>
    </row>
    <row r="227" spans="1:9">
      <c r="A227" s="19">
        <v>8</v>
      </c>
      <c r="B227" s="18">
        <v>12</v>
      </c>
      <c r="C227" s="70" t="e">
        <f>'WS-2, WS-3, &amp; WS-4'!$B$28*'Water Supply Calcs'!$N$7*H227</f>
        <v>#VALUE!</v>
      </c>
      <c r="D227" s="70">
        <v>0</v>
      </c>
      <c r="E227" s="70" t="e">
        <f t="shared" si="9"/>
        <v>#VALUE!</v>
      </c>
      <c r="F227" s="71" t="e">
        <f t="shared" si="10"/>
        <v>#VALUE!</v>
      </c>
      <c r="G227" s="70" t="e">
        <f t="shared" si="11"/>
        <v>#VALUE!</v>
      </c>
      <c r="H227" s="70" t="e">
        <f>_xlfn.IFS('WS-2, WS-3, &amp; WS-4'!$B$6='Watershed Precip Data'!$C$3,'Watershed Precip Data'!C229,'Watershed Precip Data'!$C$14='Watershed Precip Data'!$D$3,'Watershed Precip Data'!D229,'WS-2, WS-3, &amp; WS-4'!$B$6='Watershed Precip Data'!$E$3,'Watershed Precip Data'!E229,'WS-2, WS-3, &amp; WS-4'!$B$6='Watershed Precip Data'!$F$3,'Watershed Precip Data'!F229,'WS-2, WS-3, &amp; WS-4'!$B$6='Watershed Precip Data'!$G$3,'Watershed Precip Data'!G229,'Watershed Precip Data'!$C$14='Watershed Precip Data'!$H$3,'Watershed Precip Data'!H229,'WS-2, WS-3, &amp; WS-4'!$B$6='Watershed Precip Data'!$I$3,'Watershed Precip Data'!I229,'WS-2, WS-3, &amp; WS-4'!$B$6='Watershed Precip Data'!$J$3,'Watershed Precip Data'!J229,'WS-2, WS-3, &amp; WS-4'!$B$6='Watershed Precip Data'!$K$3,'Watershed Precip Data'!K229)</f>
        <v>#N/A</v>
      </c>
      <c r="I227" s="239" t="e">
        <f>MIN(($L$3*('FM-1 &amp; FM-3'!$B$13)),(G227+C227))</f>
        <v>#N/A</v>
      </c>
    </row>
    <row r="228" spans="1:9">
      <c r="A228" s="19">
        <v>8</v>
      </c>
      <c r="B228" s="18">
        <v>13</v>
      </c>
      <c r="C228" s="70" t="e">
        <f>'WS-2, WS-3, &amp; WS-4'!$B$28*'Water Supply Calcs'!$N$7*H228</f>
        <v>#VALUE!</v>
      </c>
      <c r="D228" s="70">
        <v>0</v>
      </c>
      <c r="E228" s="70" t="e">
        <f t="shared" si="9"/>
        <v>#VALUE!</v>
      </c>
      <c r="F228" s="71" t="e">
        <f t="shared" si="10"/>
        <v>#VALUE!</v>
      </c>
      <c r="G228" s="70" t="e">
        <f t="shared" si="11"/>
        <v>#VALUE!</v>
      </c>
      <c r="H228" s="70" t="e">
        <f>_xlfn.IFS('WS-2, WS-3, &amp; WS-4'!$B$6='Watershed Precip Data'!$C$3,'Watershed Precip Data'!C230,'Watershed Precip Data'!$C$14='Watershed Precip Data'!$D$3,'Watershed Precip Data'!D230,'WS-2, WS-3, &amp; WS-4'!$B$6='Watershed Precip Data'!$E$3,'Watershed Precip Data'!E230,'WS-2, WS-3, &amp; WS-4'!$B$6='Watershed Precip Data'!$F$3,'Watershed Precip Data'!F230,'WS-2, WS-3, &amp; WS-4'!$B$6='Watershed Precip Data'!$G$3,'Watershed Precip Data'!G230,'Watershed Precip Data'!$C$14='Watershed Precip Data'!$H$3,'Watershed Precip Data'!H230,'WS-2, WS-3, &amp; WS-4'!$B$6='Watershed Precip Data'!$I$3,'Watershed Precip Data'!I230,'WS-2, WS-3, &amp; WS-4'!$B$6='Watershed Precip Data'!$J$3,'Watershed Precip Data'!J230,'WS-2, WS-3, &amp; WS-4'!$B$6='Watershed Precip Data'!$K$3,'Watershed Precip Data'!K230)</f>
        <v>#N/A</v>
      </c>
      <c r="I228" s="239" t="e">
        <f>MIN(($L$3*('FM-1 &amp; FM-3'!$B$13)),(G228+C228))</f>
        <v>#N/A</v>
      </c>
    </row>
    <row r="229" spans="1:9">
      <c r="A229" s="19">
        <v>8</v>
      </c>
      <c r="B229" s="18">
        <v>14</v>
      </c>
      <c r="C229" s="70" t="e">
        <f>'WS-2, WS-3, &amp; WS-4'!$B$28*'Water Supply Calcs'!$N$7*H229</f>
        <v>#VALUE!</v>
      </c>
      <c r="D229" s="70">
        <v>0</v>
      </c>
      <c r="E229" s="70" t="e">
        <f t="shared" si="9"/>
        <v>#VALUE!</v>
      </c>
      <c r="F229" s="71" t="e">
        <f t="shared" si="10"/>
        <v>#VALUE!</v>
      </c>
      <c r="G229" s="70" t="e">
        <f t="shared" si="11"/>
        <v>#VALUE!</v>
      </c>
      <c r="H229" s="70" t="e">
        <f>_xlfn.IFS('WS-2, WS-3, &amp; WS-4'!$B$6='Watershed Precip Data'!$C$3,'Watershed Precip Data'!C231,'Watershed Precip Data'!$C$14='Watershed Precip Data'!$D$3,'Watershed Precip Data'!D231,'WS-2, WS-3, &amp; WS-4'!$B$6='Watershed Precip Data'!$E$3,'Watershed Precip Data'!E231,'WS-2, WS-3, &amp; WS-4'!$B$6='Watershed Precip Data'!$F$3,'Watershed Precip Data'!F231,'WS-2, WS-3, &amp; WS-4'!$B$6='Watershed Precip Data'!$G$3,'Watershed Precip Data'!G231,'Watershed Precip Data'!$C$14='Watershed Precip Data'!$H$3,'Watershed Precip Data'!H231,'WS-2, WS-3, &amp; WS-4'!$B$6='Watershed Precip Data'!$I$3,'Watershed Precip Data'!I231,'WS-2, WS-3, &amp; WS-4'!$B$6='Watershed Precip Data'!$J$3,'Watershed Precip Data'!J231,'WS-2, WS-3, &amp; WS-4'!$B$6='Watershed Precip Data'!$K$3,'Watershed Precip Data'!K231)</f>
        <v>#N/A</v>
      </c>
      <c r="I229" s="239" t="e">
        <f>MIN(($L$3*('FM-1 &amp; FM-3'!$B$13)),(G229+C229))</f>
        <v>#N/A</v>
      </c>
    </row>
    <row r="230" spans="1:9">
      <c r="A230" s="19">
        <v>8</v>
      </c>
      <c r="B230" s="18">
        <v>15</v>
      </c>
      <c r="C230" s="70" t="e">
        <f>'WS-2, WS-3, &amp; WS-4'!$B$28*'Water Supply Calcs'!$N$7*H230</f>
        <v>#VALUE!</v>
      </c>
      <c r="D230" s="70">
        <v>0</v>
      </c>
      <c r="E230" s="70" t="e">
        <f t="shared" si="9"/>
        <v>#VALUE!</v>
      </c>
      <c r="F230" s="71" t="e">
        <f t="shared" si="10"/>
        <v>#VALUE!</v>
      </c>
      <c r="G230" s="70" t="e">
        <f t="shared" si="11"/>
        <v>#VALUE!</v>
      </c>
      <c r="H230" s="70" t="e">
        <f>_xlfn.IFS('WS-2, WS-3, &amp; WS-4'!$B$6='Watershed Precip Data'!$C$3,'Watershed Precip Data'!C232,'Watershed Precip Data'!$C$14='Watershed Precip Data'!$D$3,'Watershed Precip Data'!D232,'WS-2, WS-3, &amp; WS-4'!$B$6='Watershed Precip Data'!$E$3,'Watershed Precip Data'!E232,'WS-2, WS-3, &amp; WS-4'!$B$6='Watershed Precip Data'!$F$3,'Watershed Precip Data'!F232,'WS-2, WS-3, &amp; WS-4'!$B$6='Watershed Precip Data'!$G$3,'Watershed Precip Data'!G232,'Watershed Precip Data'!$C$14='Watershed Precip Data'!$H$3,'Watershed Precip Data'!H232,'WS-2, WS-3, &amp; WS-4'!$B$6='Watershed Precip Data'!$I$3,'Watershed Precip Data'!I232,'WS-2, WS-3, &amp; WS-4'!$B$6='Watershed Precip Data'!$J$3,'Watershed Precip Data'!J232,'WS-2, WS-3, &amp; WS-4'!$B$6='Watershed Precip Data'!$K$3,'Watershed Precip Data'!K232)</f>
        <v>#N/A</v>
      </c>
      <c r="I230" s="239" t="e">
        <f>MIN(($L$3*('FM-1 &amp; FM-3'!$B$13)),(G230+C230))</f>
        <v>#N/A</v>
      </c>
    </row>
    <row r="231" spans="1:9">
      <c r="A231" s="19">
        <v>8</v>
      </c>
      <c r="B231" s="18">
        <v>16</v>
      </c>
      <c r="C231" s="70" t="e">
        <f>'WS-2, WS-3, &amp; WS-4'!$B$28*'Water Supply Calcs'!$N$7*H231</f>
        <v>#VALUE!</v>
      </c>
      <c r="D231" s="70">
        <v>0</v>
      </c>
      <c r="E231" s="70" t="e">
        <f t="shared" si="9"/>
        <v>#VALUE!</v>
      </c>
      <c r="F231" s="71" t="e">
        <f t="shared" si="10"/>
        <v>#VALUE!</v>
      </c>
      <c r="G231" s="70" t="e">
        <f t="shared" si="11"/>
        <v>#VALUE!</v>
      </c>
      <c r="H231" s="70" t="e">
        <f>_xlfn.IFS('WS-2, WS-3, &amp; WS-4'!$B$6='Watershed Precip Data'!$C$3,'Watershed Precip Data'!C233,'Watershed Precip Data'!$C$14='Watershed Precip Data'!$D$3,'Watershed Precip Data'!D233,'WS-2, WS-3, &amp; WS-4'!$B$6='Watershed Precip Data'!$E$3,'Watershed Precip Data'!E233,'WS-2, WS-3, &amp; WS-4'!$B$6='Watershed Precip Data'!$F$3,'Watershed Precip Data'!F233,'WS-2, WS-3, &amp; WS-4'!$B$6='Watershed Precip Data'!$G$3,'Watershed Precip Data'!G233,'Watershed Precip Data'!$C$14='Watershed Precip Data'!$H$3,'Watershed Precip Data'!H233,'WS-2, WS-3, &amp; WS-4'!$B$6='Watershed Precip Data'!$I$3,'Watershed Precip Data'!I233,'WS-2, WS-3, &amp; WS-4'!$B$6='Watershed Precip Data'!$J$3,'Watershed Precip Data'!J233,'WS-2, WS-3, &amp; WS-4'!$B$6='Watershed Precip Data'!$K$3,'Watershed Precip Data'!K233)</f>
        <v>#N/A</v>
      </c>
      <c r="I231" s="239" t="e">
        <f>MIN(($L$3*('FM-1 &amp; FM-3'!$B$13)),(G231+C231))</f>
        <v>#N/A</v>
      </c>
    </row>
    <row r="232" spans="1:9">
      <c r="A232" s="19">
        <v>8</v>
      </c>
      <c r="B232" s="18">
        <v>17</v>
      </c>
      <c r="C232" s="70" t="e">
        <f>'WS-2, WS-3, &amp; WS-4'!$B$28*'Water Supply Calcs'!$N$7*H232</f>
        <v>#VALUE!</v>
      </c>
      <c r="D232" s="70">
        <v>0</v>
      </c>
      <c r="E232" s="70" t="e">
        <f t="shared" si="9"/>
        <v>#VALUE!</v>
      </c>
      <c r="F232" s="71" t="e">
        <f t="shared" si="10"/>
        <v>#VALUE!</v>
      </c>
      <c r="G232" s="70" t="e">
        <f t="shared" si="11"/>
        <v>#VALUE!</v>
      </c>
      <c r="H232" s="70" t="e">
        <f>_xlfn.IFS('WS-2, WS-3, &amp; WS-4'!$B$6='Watershed Precip Data'!$C$3,'Watershed Precip Data'!C234,'Watershed Precip Data'!$C$14='Watershed Precip Data'!$D$3,'Watershed Precip Data'!D234,'WS-2, WS-3, &amp; WS-4'!$B$6='Watershed Precip Data'!$E$3,'Watershed Precip Data'!E234,'WS-2, WS-3, &amp; WS-4'!$B$6='Watershed Precip Data'!$F$3,'Watershed Precip Data'!F234,'WS-2, WS-3, &amp; WS-4'!$B$6='Watershed Precip Data'!$G$3,'Watershed Precip Data'!G234,'Watershed Precip Data'!$C$14='Watershed Precip Data'!$H$3,'Watershed Precip Data'!H234,'WS-2, WS-3, &amp; WS-4'!$B$6='Watershed Precip Data'!$I$3,'Watershed Precip Data'!I234,'WS-2, WS-3, &amp; WS-4'!$B$6='Watershed Precip Data'!$J$3,'Watershed Precip Data'!J234,'WS-2, WS-3, &amp; WS-4'!$B$6='Watershed Precip Data'!$K$3,'Watershed Precip Data'!K234)</f>
        <v>#N/A</v>
      </c>
      <c r="I232" s="239" t="e">
        <f>MIN(($L$3*('FM-1 &amp; FM-3'!$B$13)),(G232+C232))</f>
        <v>#N/A</v>
      </c>
    </row>
    <row r="233" spans="1:9">
      <c r="A233" s="19">
        <v>8</v>
      </c>
      <c r="B233" s="18">
        <v>18</v>
      </c>
      <c r="C233" s="70" t="e">
        <f>'WS-2, WS-3, &amp; WS-4'!$B$28*'Water Supply Calcs'!$N$7*H233</f>
        <v>#VALUE!</v>
      </c>
      <c r="D233" s="70">
        <v>0</v>
      </c>
      <c r="E233" s="70" t="e">
        <f t="shared" si="9"/>
        <v>#VALUE!</v>
      </c>
      <c r="F233" s="71" t="e">
        <f t="shared" si="10"/>
        <v>#VALUE!</v>
      </c>
      <c r="G233" s="70" t="e">
        <f t="shared" si="11"/>
        <v>#VALUE!</v>
      </c>
      <c r="H233" s="70" t="e">
        <f>_xlfn.IFS('WS-2, WS-3, &amp; WS-4'!$B$6='Watershed Precip Data'!$C$3,'Watershed Precip Data'!C235,'Watershed Precip Data'!$C$14='Watershed Precip Data'!$D$3,'Watershed Precip Data'!D235,'WS-2, WS-3, &amp; WS-4'!$B$6='Watershed Precip Data'!$E$3,'Watershed Precip Data'!E235,'WS-2, WS-3, &amp; WS-4'!$B$6='Watershed Precip Data'!$F$3,'Watershed Precip Data'!F235,'WS-2, WS-3, &amp; WS-4'!$B$6='Watershed Precip Data'!$G$3,'Watershed Precip Data'!G235,'Watershed Precip Data'!$C$14='Watershed Precip Data'!$H$3,'Watershed Precip Data'!H235,'WS-2, WS-3, &amp; WS-4'!$B$6='Watershed Precip Data'!$I$3,'Watershed Precip Data'!I235,'WS-2, WS-3, &amp; WS-4'!$B$6='Watershed Precip Data'!$J$3,'Watershed Precip Data'!J235,'WS-2, WS-3, &amp; WS-4'!$B$6='Watershed Precip Data'!$K$3,'Watershed Precip Data'!K235)</f>
        <v>#N/A</v>
      </c>
      <c r="I233" s="239" t="e">
        <f>MIN(($L$3*('FM-1 &amp; FM-3'!$B$13)),(G233+C233))</f>
        <v>#N/A</v>
      </c>
    </row>
    <row r="234" spans="1:9">
      <c r="A234" s="19">
        <v>8</v>
      </c>
      <c r="B234" s="18">
        <v>19</v>
      </c>
      <c r="C234" s="70" t="e">
        <f>'WS-2, WS-3, &amp; WS-4'!$B$28*'Water Supply Calcs'!$N$7*H234</f>
        <v>#VALUE!</v>
      </c>
      <c r="D234" s="70">
        <v>0</v>
      </c>
      <c r="E234" s="70" t="e">
        <f t="shared" si="9"/>
        <v>#VALUE!</v>
      </c>
      <c r="F234" s="71" t="e">
        <f t="shared" si="10"/>
        <v>#VALUE!</v>
      </c>
      <c r="G234" s="70" t="e">
        <f t="shared" si="11"/>
        <v>#VALUE!</v>
      </c>
      <c r="H234" s="70" t="e">
        <f>_xlfn.IFS('WS-2, WS-3, &amp; WS-4'!$B$6='Watershed Precip Data'!$C$3,'Watershed Precip Data'!C236,'Watershed Precip Data'!$C$14='Watershed Precip Data'!$D$3,'Watershed Precip Data'!D236,'WS-2, WS-3, &amp; WS-4'!$B$6='Watershed Precip Data'!$E$3,'Watershed Precip Data'!E236,'WS-2, WS-3, &amp; WS-4'!$B$6='Watershed Precip Data'!$F$3,'Watershed Precip Data'!F236,'WS-2, WS-3, &amp; WS-4'!$B$6='Watershed Precip Data'!$G$3,'Watershed Precip Data'!G236,'Watershed Precip Data'!$C$14='Watershed Precip Data'!$H$3,'Watershed Precip Data'!H236,'WS-2, WS-3, &amp; WS-4'!$B$6='Watershed Precip Data'!$I$3,'Watershed Precip Data'!I236,'WS-2, WS-3, &amp; WS-4'!$B$6='Watershed Precip Data'!$J$3,'Watershed Precip Data'!J236,'WS-2, WS-3, &amp; WS-4'!$B$6='Watershed Precip Data'!$K$3,'Watershed Precip Data'!K236)</f>
        <v>#N/A</v>
      </c>
      <c r="I234" s="239" t="e">
        <f>MIN(($L$3*('FM-1 &amp; FM-3'!$B$13)),(G234+C234))</f>
        <v>#N/A</v>
      </c>
    </row>
    <row r="235" spans="1:9">
      <c r="A235" s="19">
        <v>8</v>
      </c>
      <c r="B235" s="18">
        <v>20</v>
      </c>
      <c r="C235" s="70" t="e">
        <f>'WS-2, WS-3, &amp; WS-4'!$B$28*'Water Supply Calcs'!$N$7*H235</f>
        <v>#VALUE!</v>
      </c>
      <c r="D235" s="70">
        <v>0</v>
      </c>
      <c r="E235" s="70" t="e">
        <f t="shared" si="9"/>
        <v>#VALUE!</v>
      </c>
      <c r="F235" s="71" t="e">
        <f t="shared" si="10"/>
        <v>#VALUE!</v>
      </c>
      <c r="G235" s="70" t="e">
        <f t="shared" si="11"/>
        <v>#VALUE!</v>
      </c>
      <c r="H235" s="70" t="e">
        <f>_xlfn.IFS('WS-2, WS-3, &amp; WS-4'!$B$6='Watershed Precip Data'!$C$3,'Watershed Precip Data'!C237,'Watershed Precip Data'!$C$14='Watershed Precip Data'!$D$3,'Watershed Precip Data'!D237,'WS-2, WS-3, &amp; WS-4'!$B$6='Watershed Precip Data'!$E$3,'Watershed Precip Data'!E237,'WS-2, WS-3, &amp; WS-4'!$B$6='Watershed Precip Data'!$F$3,'Watershed Precip Data'!F237,'WS-2, WS-3, &amp; WS-4'!$B$6='Watershed Precip Data'!$G$3,'Watershed Precip Data'!G237,'Watershed Precip Data'!$C$14='Watershed Precip Data'!$H$3,'Watershed Precip Data'!H237,'WS-2, WS-3, &amp; WS-4'!$B$6='Watershed Precip Data'!$I$3,'Watershed Precip Data'!I237,'WS-2, WS-3, &amp; WS-4'!$B$6='Watershed Precip Data'!$J$3,'Watershed Precip Data'!J237,'WS-2, WS-3, &amp; WS-4'!$B$6='Watershed Precip Data'!$K$3,'Watershed Precip Data'!K237)</f>
        <v>#N/A</v>
      </c>
      <c r="I235" s="239" t="e">
        <f>MIN(($L$3*('FM-1 &amp; FM-3'!$B$13)),(G235+C235))</f>
        <v>#N/A</v>
      </c>
    </row>
    <row r="236" spans="1:9">
      <c r="A236" s="19">
        <v>8</v>
      </c>
      <c r="B236" s="18">
        <v>21</v>
      </c>
      <c r="C236" s="70" t="e">
        <f>'WS-2, WS-3, &amp; WS-4'!$B$28*'Water Supply Calcs'!$N$7*H236</f>
        <v>#VALUE!</v>
      </c>
      <c r="D236" s="70">
        <v>0</v>
      </c>
      <c r="E236" s="70" t="e">
        <f t="shared" si="9"/>
        <v>#VALUE!</v>
      </c>
      <c r="F236" s="71" t="e">
        <f t="shared" si="10"/>
        <v>#VALUE!</v>
      </c>
      <c r="G236" s="70" t="e">
        <f t="shared" si="11"/>
        <v>#VALUE!</v>
      </c>
      <c r="H236" s="70" t="e">
        <f>_xlfn.IFS('WS-2, WS-3, &amp; WS-4'!$B$6='Watershed Precip Data'!$C$3,'Watershed Precip Data'!C238,'Watershed Precip Data'!$C$14='Watershed Precip Data'!$D$3,'Watershed Precip Data'!D238,'WS-2, WS-3, &amp; WS-4'!$B$6='Watershed Precip Data'!$E$3,'Watershed Precip Data'!E238,'WS-2, WS-3, &amp; WS-4'!$B$6='Watershed Precip Data'!$F$3,'Watershed Precip Data'!F238,'WS-2, WS-3, &amp; WS-4'!$B$6='Watershed Precip Data'!$G$3,'Watershed Precip Data'!G238,'Watershed Precip Data'!$C$14='Watershed Precip Data'!$H$3,'Watershed Precip Data'!H238,'WS-2, WS-3, &amp; WS-4'!$B$6='Watershed Precip Data'!$I$3,'Watershed Precip Data'!I238,'WS-2, WS-3, &amp; WS-4'!$B$6='Watershed Precip Data'!$J$3,'Watershed Precip Data'!J238,'WS-2, WS-3, &amp; WS-4'!$B$6='Watershed Precip Data'!$K$3,'Watershed Precip Data'!K238)</f>
        <v>#N/A</v>
      </c>
      <c r="I236" s="239" t="e">
        <f>MIN(($L$3*('FM-1 &amp; FM-3'!$B$13)),(G236+C236))</f>
        <v>#N/A</v>
      </c>
    </row>
    <row r="237" spans="1:9">
      <c r="A237" s="19">
        <v>8</v>
      </c>
      <c r="B237" s="18">
        <v>22</v>
      </c>
      <c r="C237" s="70" t="e">
        <f>'WS-2, WS-3, &amp; WS-4'!$B$28*'Water Supply Calcs'!$N$7*H237</f>
        <v>#VALUE!</v>
      </c>
      <c r="D237" s="70">
        <v>0</v>
      </c>
      <c r="E237" s="70" t="e">
        <f t="shared" si="9"/>
        <v>#VALUE!</v>
      </c>
      <c r="F237" s="71" t="e">
        <f t="shared" si="10"/>
        <v>#VALUE!</v>
      </c>
      <c r="G237" s="70" t="e">
        <f t="shared" si="11"/>
        <v>#VALUE!</v>
      </c>
      <c r="H237" s="70" t="e">
        <f>_xlfn.IFS('WS-2, WS-3, &amp; WS-4'!$B$6='Watershed Precip Data'!$C$3,'Watershed Precip Data'!C239,'Watershed Precip Data'!$C$14='Watershed Precip Data'!$D$3,'Watershed Precip Data'!D239,'WS-2, WS-3, &amp; WS-4'!$B$6='Watershed Precip Data'!$E$3,'Watershed Precip Data'!E239,'WS-2, WS-3, &amp; WS-4'!$B$6='Watershed Precip Data'!$F$3,'Watershed Precip Data'!F239,'WS-2, WS-3, &amp; WS-4'!$B$6='Watershed Precip Data'!$G$3,'Watershed Precip Data'!G239,'Watershed Precip Data'!$C$14='Watershed Precip Data'!$H$3,'Watershed Precip Data'!H239,'WS-2, WS-3, &amp; WS-4'!$B$6='Watershed Precip Data'!$I$3,'Watershed Precip Data'!I239,'WS-2, WS-3, &amp; WS-4'!$B$6='Watershed Precip Data'!$J$3,'Watershed Precip Data'!J239,'WS-2, WS-3, &amp; WS-4'!$B$6='Watershed Precip Data'!$K$3,'Watershed Precip Data'!K239)</f>
        <v>#N/A</v>
      </c>
      <c r="I237" s="239" t="e">
        <f>MIN(($L$3*('FM-1 &amp; FM-3'!$B$13)),(G237+C237))</f>
        <v>#N/A</v>
      </c>
    </row>
    <row r="238" spans="1:9">
      <c r="A238" s="19">
        <v>8</v>
      </c>
      <c r="B238" s="18">
        <v>23</v>
      </c>
      <c r="C238" s="70" t="e">
        <f>'WS-2, WS-3, &amp; WS-4'!$B$28*'Water Supply Calcs'!$N$7*H238</f>
        <v>#VALUE!</v>
      </c>
      <c r="D238" s="70">
        <v>0</v>
      </c>
      <c r="E238" s="70" t="e">
        <f t="shared" si="9"/>
        <v>#VALUE!</v>
      </c>
      <c r="F238" s="71" t="e">
        <f t="shared" si="10"/>
        <v>#VALUE!</v>
      </c>
      <c r="G238" s="70" t="e">
        <f t="shared" si="11"/>
        <v>#VALUE!</v>
      </c>
      <c r="H238" s="70" t="e">
        <f>_xlfn.IFS('WS-2, WS-3, &amp; WS-4'!$B$6='Watershed Precip Data'!$C$3,'Watershed Precip Data'!C240,'Watershed Precip Data'!$C$14='Watershed Precip Data'!$D$3,'Watershed Precip Data'!D240,'WS-2, WS-3, &amp; WS-4'!$B$6='Watershed Precip Data'!$E$3,'Watershed Precip Data'!E240,'WS-2, WS-3, &amp; WS-4'!$B$6='Watershed Precip Data'!$F$3,'Watershed Precip Data'!F240,'WS-2, WS-3, &amp; WS-4'!$B$6='Watershed Precip Data'!$G$3,'Watershed Precip Data'!G240,'Watershed Precip Data'!$C$14='Watershed Precip Data'!$H$3,'Watershed Precip Data'!H240,'WS-2, WS-3, &amp; WS-4'!$B$6='Watershed Precip Data'!$I$3,'Watershed Precip Data'!I240,'WS-2, WS-3, &amp; WS-4'!$B$6='Watershed Precip Data'!$J$3,'Watershed Precip Data'!J240,'WS-2, WS-3, &amp; WS-4'!$B$6='Watershed Precip Data'!$K$3,'Watershed Precip Data'!K240)</f>
        <v>#N/A</v>
      </c>
      <c r="I238" s="239" t="e">
        <f>MIN(($L$3*('FM-1 &amp; FM-3'!$B$13)),(G238+C238))</f>
        <v>#N/A</v>
      </c>
    </row>
    <row r="239" spans="1:9">
      <c r="A239" s="19">
        <v>8</v>
      </c>
      <c r="B239" s="18">
        <v>24</v>
      </c>
      <c r="C239" s="70" t="e">
        <f>'WS-2, WS-3, &amp; WS-4'!$B$28*'Water Supply Calcs'!$N$7*H239</f>
        <v>#VALUE!</v>
      </c>
      <c r="D239" s="70">
        <v>0</v>
      </c>
      <c r="E239" s="70" t="e">
        <f t="shared" si="9"/>
        <v>#VALUE!</v>
      </c>
      <c r="F239" s="71" t="e">
        <f t="shared" si="10"/>
        <v>#VALUE!</v>
      </c>
      <c r="G239" s="70" t="e">
        <f t="shared" si="11"/>
        <v>#VALUE!</v>
      </c>
      <c r="H239" s="70" t="e">
        <f>_xlfn.IFS('WS-2, WS-3, &amp; WS-4'!$B$6='Watershed Precip Data'!$C$3,'Watershed Precip Data'!C241,'Watershed Precip Data'!$C$14='Watershed Precip Data'!$D$3,'Watershed Precip Data'!D241,'WS-2, WS-3, &amp; WS-4'!$B$6='Watershed Precip Data'!$E$3,'Watershed Precip Data'!E241,'WS-2, WS-3, &amp; WS-4'!$B$6='Watershed Precip Data'!$F$3,'Watershed Precip Data'!F241,'WS-2, WS-3, &amp; WS-4'!$B$6='Watershed Precip Data'!$G$3,'Watershed Precip Data'!G241,'Watershed Precip Data'!$C$14='Watershed Precip Data'!$H$3,'Watershed Precip Data'!H241,'WS-2, WS-3, &amp; WS-4'!$B$6='Watershed Precip Data'!$I$3,'Watershed Precip Data'!I241,'WS-2, WS-3, &amp; WS-4'!$B$6='Watershed Precip Data'!$J$3,'Watershed Precip Data'!J241,'WS-2, WS-3, &amp; WS-4'!$B$6='Watershed Precip Data'!$K$3,'Watershed Precip Data'!K241)</f>
        <v>#N/A</v>
      </c>
      <c r="I239" s="239" t="e">
        <f>MIN(($L$3*('FM-1 &amp; FM-3'!$B$13)),(G239+C239))</f>
        <v>#N/A</v>
      </c>
    </row>
    <row r="240" spans="1:9">
      <c r="A240" s="19">
        <v>8</v>
      </c>
      <c r="B240" s="18">
        <v>25</v>
      </c>
      <c r="C240" s="70" t="e">
        <f>'WS-2, WS-3, &amp; WS-4'!$B$28*'Water Supply Calcs'!$N$7*H240</f>
        <v>#VALUE!</v>
      </c>
      <c r="D240" s="70">
        <v>0</v>
      </c>
      <c r="E240" s="70" t="e">
        <f t="shared" si="9"/>
        <v>#VALUE!</v>
      </c>
      <c r="F240" s="71" t="e">
        <f t="shared" si="10"/>
        <v>#VALUE!</v>
      </c>
      <c r="G240" s="70" t="e">
        <f t="shared" si="11"/>
        <v>#VALUE!</v>
      </c>
      <c r="H240" s="70" t="e">
        <f>_xlfn.IFS('WS-2, WS-3, &amp; WS-4'!$B$6='Watershed Precip Data'!$C$3,'Watershed Precip Data'!C242,'Watershed Precip Data'!$C$14='Watershed Precip Data'!$D$3,'Watershed Precip Data'!D242,'WS-2, WS-3, &amp; WS-4'!$B$6='Watershed Precip Data'!$E$3,'Watershed Precip Data'!E242,'WS-2, WS-3, &amp; WS-4'!$B$6='Watershed Precip Data'!$F$3,'Watershed Precip Data'!F242,'WS-2, WS-3, &amp; WS-4'!$B$6='Watershed Precip Data'!$G$3,'Watershed Precip Data'!G242,'Watershed Precip Data'!$C$14='Watershed Precip Data'!$H$3,'Watershed Precip Data'!H242,'WS-2, WS-3, &amp; WS-4'!$B$6='Watershed Precip Data'!$I$3,'Watershed Precip Data'!I242,'WS-2, WS-3, &amp; WS-4'!$B$6='Watershed Precip Data'!$J$3,'Watershed Precip Data'!J242,'WS-2, WS-3, &amp; WS-4'!$B$6='Watershed Precip Data'!$K$3,'Watershed Precip Data'!K242)</f>
        <v>#N/A</v>
      </c>
      <c r="I240" s="239" t="e">
        <f>MIN(($L$3*('FM-1 &amp; FM-3'!$B$13)),(G240+C240))</f>
        <v>#N/A</v>
      </c>
    </row>
    <row r="241" spans="1:9">
      <c r="A241" s="19">
        <v>8</v>
      </c>
      <c r="B241" s="18">
        <v>26</v>
      </c>
      <c r="C241" s="70" t="e">
        <f>'WS-2, WS-3, &amp; WS-4'!$B$28*'Water Supply Calcs'!$N$7*H241</f>
        <v>#VALUE!</v>
      </c>
      <c r="D241" s="70">
        <v>0</v>
      </c>
      <c r="E241" s="70" t="e">
        <f t="shared" si="9"/>
        <v>#VALUE!</v>
      </c>
      <c r="F241" s="71" t="e">
        <f t="shared" si="10"/>
        <v>#VALUE!</v>
      </c>
      <c r="G241" s="70" t="e">
        <f t="shared" si="11"/>
        <v>#VALUE!</v>
      </c>
      <c r="H241" s="70" t="e">
        <f>_xlfn.IFS('WS-2, WS-3, &amp; WS-4'!$B$6='Watershed Precip Data'!$C$3,'Watershed Precip Data'!C243,'Watershed Precip Data'!$C$14='Watershed Precip Data'!$D$3,'Watershed Precip Data'!D243,'WS-2, WS-3, &amp; WS-4'!$B$6='Watershed Precip Data'!$E$3,'Watershed Precip Data'!E243,'WS-2, WS-3, &amp; WS-4'!$B$6='Watershed Precip Data'!$F$3,'Watershed Precip Data'!F243,'WS-2, WS-3, &amp; WS-4'!$B$6='Watershed Precip Data'!$G$3,'Watershed Precip Data'!G243,'Watershed Precip Data'!$C$14='Watershed Precip Data'!$H$3,'Watershed Precip Data'!H243,'WS-2, WS-3, &amp; WS-4'!$B$6='Watershed Precip Data'!$I$3,'Watershed Precip Data'!I243,'WS-2, WS-3, &amp; WS-4'!$B$6='Watershed Precip Data'!$J$3,'Watershed Precip Data'!J243,'WS-2, WS-3, &amp; WS-4'!$B$6='Watershed Precip Data'!$K$3,'Watershed Precip Data'!K243)</f>
        <v>#N/A</v>
      </c>
      <c r="I241" s="239" t="e">
        <f>MIN(($L$3*('FM-1 &amp; FM-3'!$B$13)),(G241+C241))</f>
        <v>#N/A</v>
      </c>
    </row>
    <row r="242" spans="1:9">
      <c r="A242" s="19">
        <v>8</v>
      </c>
      <c r="B242" s="18">
        <v>27</v>
      </c>
      <c r="C242" s="70" t="e">
        <f>'WS-2, WS-3, &amp; WS-4'!$B$28*'Water Supply Calcs'!$N$7*H242</f>
        <v>#VALUE!</v>
      </c>
      <c r="D242" s="70">
        <v>0</v>
      </c>
      <c r="E242" s="70" t="e">
        <f t="shared" si="9"/>
        <v>#VALUE!</v>
      </c>
      <c r="F242" s="71" t="e">
        <f t="shared" si="10"/>
        <v>#VALUE!</v>
      </c>
      <c r="G242" s="70" t="e">
        <f t="shared" si="11"/>
        <v>#VALUE!</v>
      </c>
      <c r="H242" s="70" t="e">
        <f>_xlfn.IFS('WS-2, WS-3, &amp; WS-4'!$B$6='Watershed Precip Data'!$C$3,'Watershed Precip Data'!C244,'Watershed Precip Data'!$C$14='Watershed Precip Data'!$D$3,'Watershed Precip Data'!D244,'WS-2, WS-3, &amp; WS-4'!$B$6='Watershed Precip Data'!$E$3,'Watershed Precip Data'!E244,'WS-2, WS-3, &amp; WS-4'!$B$6='Watershed Precip Data'!$F$3,'Watershed Precip Data'!F244,'WS-2, WS-3, &amp; WS-4'!$B$6='Watershed Precip Data'!$G$3,'Watershed Precip Data'!G244,'Watershed Precip Data'!$C$14='Watershed Precip Data'!$H$3,'Watershed Precip Data'!H244,'WS-2, WS-3, &amp; WS-4'!$B$6='Watershed Precip Data'!$I$3,'Watershed Precip Data'!I244,'WS-2, WS-3, &amp; WS-4'!$B$6='Watershed Precip Data'!$J$3,'Watershed Precip Data'!J244,'WS-2, WS-3, &amp; WS-4'!$B$6='Watershed Precip Data'!$K$3,'Watershed Precip Data'!K244)</f>
        <v>#N/A</v>
      </c>
      <c r="I242" s="239" t="e">
        <f>MIN(($L$3*('FM-1 &amp; FM-3'!$B$13)),(G242+C242))</f>
        <v>#N/A</v>
      </c>
    </row>
    <row r="243" spans="1:9">
      <c r="A243" s="19">
        <v>8</v>
      </c>
      <c r="B243" s="18">
        <v>28</v>
      </c>
      <c r="C243" s="70" t="e">
        <f>'WS-2, WS-3, &amp; WS-4'!$B$28*'Water Supply Calcs'!$N$7*H243</f>
        <v>#VALUE!</v>
      </c>
      <c r="D243" s="70">
        <v>0</v>
      </c>
      <c r="E243" s="70" t="e">
        <f t="shared" si="9"/>
        <v>#VALUE!</v>
      </c>
      <c r="F243" s="71" t="e">
        <f t="shared" si="10"/>
        <v>#VALUE!</v>
      </c>
      <c r="G243" s="70" t="e">
        <f t="shared" si="11"/>
        <v>#VALUE!</v>
      </c>
      <c r="H243" s="70" t="e">
        <f>_xlfn.IFS('WS-2, WS-3, &amp; WS-4'!$B$6='Watershed Precip Data'!$C$3,'Watershed Precip Data'!C245,'Watershed Precip Data'!$C$14='Watershed Precip Data'!$D$3,'Watershed Precip Data'!D245,'WS-2, WS-3, &amp; WS-4'!$B$6='Watershed Precip Data'!$E$3,'Watershed Precip Data'!E245,'WS-2, WS-3, &amp; WS-4'!$B$6='Watershed Precip Data'!$F$3,'Watershed Precip Data'!F245,'WS-2, WS-3, &amp; WS-4'!$B$6='Watershed Precip Data'!$G$3,'Watershed Precip Data'!G245,'Watershed Precip Data'!$C$14='Watershed Precip Data'!$H$3,'Watershed Precip Data'!H245,'WS-2, WS-3, &amp; WS-4'!$B$6='Watershed Precip Data'!$I$3,'Watershed Precip Data'!I245,'WS-2, WS-3, &amp; WS-4'!$B$6='Watershed Precip Data'!$J$3,'Watershed Precip Data'!J245,'WS-2, WS-3, &amp; WS-4'!$B$6='Watershed Precip Data'!$K$3,'Watershed Precip Data'!K245)</f>
        <v>#N/A</v>
      </c>
      <c r="I243" s="239" t="e">
        <f>MIN(($L$3*('FM-1 &amp; FM-3'!$B$13)),(G243+C243))</f>
        <v>#N/A</v>
      </c>
    </row>
    <row r="244" spans="1:9">
      <c r="A244" s="19">
        <v>8</v>
      </c>
      <c r="B244" s="18">
        <v>29</v>
      </c>
      <c r="C244" s="70" t="e">
        <f>'WS-2, WS-3, &amp; WS-4'!$B$28*'Water Supply Calcs'!$N$7*H244</f>
        <v>#VALUE!</v>
      </c>
      <c r="D244" s="70">
        <v>0</v>
      </c>
      <c r="E244" s="70" t="e">
        <f t="shared" si="9"/>
        <v>#VALUE!</v>
      </c>
      <c r="F244" s="71" t="e">
        <f t="shared" si="10"/>
        <v>#VALUE!</v>
      </c>
      <c r="G244" s="70" t="e">
        <f t="shared" si="11"/>
        <v>#VALUE!</v>
      </c>
      <c r="H244" s="70" t="e">
        <f>_xlfn.IFS('WS-2, WS-3, &amp; WS-4'!$B$6='Watershed Precip Data'!$C$3,'Watershed Precip Data'!C246,'Watershed Precip Data'!$C$14='Watershed Precip Data'!$D$3,'Watershed Precip Data'!D246,'WS-2, WS-3, &amp; WS-4'!$B$6='Watershed Precip Data'!$E$3,'Watershed Precip Data'!E246,'WS-2, WS-3, &amp; WS-4'!$B$6='Watershed Precip Data'!$F$3,'Watershed Precip Data'!F246,'WS-2, WS-3, &amp; WS-4'!$B$6='Watershed Precip Data'!$G$3,'Watershed Precip Data'!G246,'Watershed Precip Data'!$C$14='Watershed Precip Data'!$H$3,'Watershed Precip Data'!H246,'WS-2, WS-3, &amp; WS-4'!$B$6='Watershed Precip Data'!$I$3,'Watershed Precip Data'!I246,'WS-2, WS-3, &amp; WS-4'!$B$6='Watershed Precip Data'!$J$3,'Watershed Precip Data'!J246,'WS-2, WS-3, &amp; WS-4'!$B$6='Watershed Precip Data'!$K$3,'Watershed Precip Data'!K246)</f>
        <v>#N/A</v>
      </c>
      <c r="I244" s="239" t="e">
        <f>MIN(($L$3*('FM-1 &amp; FM-3'!$B$13)),(G244+C244))</f>
        <v>#N/A</v>
      </c>
    </row>
    <row r="245" spans="1:9">
      <c r="A245" s="19">
        <v>8</v>
      </c>
      <c r="B245" s="18">
        <v>30</v>
      </c>
      <c r="C245" s="70" t="e">
        <f>'WS-2, WS-3, &amp; WS-4'!$B$28*'Water Supply Calcs'!$N$7*H245</f>
        <v>#VALUE!</v>
      </c>
      <c r="D245" s="70">
        <v>0</v>
      </c>
      <c r="E245" s="70" t="e">
        <f t="shared" si="9"/>
        <v>#VALUE!</v>
      </c>
      <c r="F245" s="71" t="e">
        <f t="shared" si="10"/>
        <v>#VALUE!</v>
      </c>
      <c r="G245" s="70" t="e">
        <f t="shared" si="11"/>
        <v>#VALUE!</v>
      </c>
      <c r="H245" s="70" t="e">
        <f>_xlfn.IFS('WS-2, WS-3, &amp; WS-4'!$B$6='Watershed Precip Data'!$C$3,'Watershed Precip Data'!C247,'Watershed Precip Data'!$C$14='Watershed Precip Data'!$D$3,'Watershed Precip Data'!D247,'WS-2, WS-3, &amp; WS-4'!$B$6='Watershed Precip Data'!$E$3,'Watershed Precip Data'!E247,'WS-2, WS-3, &amp; WS-4'!$B$6='Watershed Precip Data'!$F$3,'Watershed Precip Data'!F247,'WS-2, WS-3, &amp; WS-4'!$B$6='Watershed Precip Data'!$G$3,'Watershed Precip Data'!G247,'Watershed Precip Data'!$C$14='Watershed Precip Data'!$H$3,'Watershed Precip Data'!H247,'WS-2, WS-3, &amp; WS-4'!$B$6='Watershed Precip Data'!$I$3,'Watershed Precip Data'!I247,'WS-2, WS-3, &amp; WS-4'!$B$6='Watershed Precip Data'!$J$3,'Watershed Precip Data'!J247,'WS-2, WS-3, &amp; WS-4'!$B$6='Watershed Precip Data'!$K$3,'Watershed Precip Data'!K247)</f>
        <v>#N/A</v>
      </c>
      <c r="I245" s="239" t="e">
        <f>MIN(($L$3*('FM-1 &amp; FM-3'!$B$13)),(G245+C245))</f>
        <v>#N/A</v>
      </c>
    </row>
    <row r="246" spans="1:9">
      <c r="A246" s="19">
        <v>8</v>
      </c>
      <c r="B246" s="18">
        <v>31</v>
      </c>
      <c r="C246" s="70" t="e">
        <f>'WS-2, WS-3, &amp; WS-4'!$B$28*'Water Supply Calcs'!$N$7*H246</f>
        <v>#VALUE!</v>
      </c>
      <c r="D246" s="70">
        <v>0</v>
      </c>
      <c r="E246" s="70" t="e">
        <f t="shared" si="9"/>
        <v>#VALUE!</v>
      </c>
      <c r="F246" s="71" t="e">
        <f t="shared" si="10"/>
        <v>#VALUE!</v>
      </c>
      <c r="G246" s="70" t="e">
        <f t="shared" si="11"/>
        <v>#VALUE!</v>
      </c>
      <c r="H246" s="70" t="e">
        <f>_xlfn.IFS('WS-2, WS-3, &amp; WS-4'!$B$6='Watershed Precip Data'!$C$3,'Watershed Precip Data'!C248,'Watershed Precip Data'!$C$14='Watershed Precip Data'!$D$3,'Watershed Precip Data'!D248,'WS-2, WS-3, &amp; WS-4'!$B$6='Watershed Precip Data'!$E$3,'Watershed Precip Data'!E248,'WS-2, WS-3, &amp; WS-4'!$B$6='Watershed Precip Data'!$F$3,'Watershed Precip Data'!F248,'WS-2, WS-3, &amp; WS-4'!$B$6='Watershed Precip Data'!$G$3,'Watershed Precip Data'!G248,'Watershed Precip Data'!$C$14='Watershed Precip Data'!$H$3,'Watershed Precip Data'!H248,'WS-2, WS-3, &amp; WS-4'!$B$6='Watershed Precip Data'!$I$3,'Watershed Precip Data'!I248,'WS-2, WS-3, &amp; WS-4'!$B$6='Watershed Precip Data'!$J$3,'Watershed Precip Data'!J248,'WS-2, WS-3, &amp; WS-4'!$B$6='Watershed Precip Data'!$K$3,'Watershed Precip Data'!K248)</f>
        <v>#N/A</v>
      </c>
      <c r="I246" s="239" t="e">
        <f>MIN(($L$3*('FM-1 &amp; FM-3'!$B$13)),(G246+C246))</f>
        <v>#N/A</v>
      </c>
    </row>
    <row r="247" spans="1:9">
      <c r="A247" s="19">
        <v>9</v>
      </c>
      <c r="B247" s="18">
        <v>1</v>
      </c>
      <c r="C247" s="70" t="e">
        <f>'WS-2, WS-3, &amp; WS-4'!$B$28*'Water Supply Calcs'!$N$7*H247</f>
        <v>#VALUE!</v>
      </c>
      <c r="D247" s="70">
        <v>0</v>
      </c>
      <c r="E247" s="70" t="e">
        <f t="shared" si="9"/>
        <v>#VALUE!</v>
      </c>
      <c r="F247" s="71" t="e">
        <f t="shared" si="10"/>
        <v>#VALUE!</v>
      </c>
      <c r="G247" s="70" t="e">
        <f t="shared" si="11"/>
        <v>#VALUE!</v>
      </c>
      <c r="H247" s="70" t="e">
        <f>_xlfn.IFS('WS-2, WS-3, &amp; WS-4'!$B$6='Watershed Precip Data'!$C$3,'Watershed Precip Data'!C249,'Watershed Precip Data'!$C$14='Watershed Precip Data'!$D$3,'Watershed Precip Data'!D249,'WS-2, WS-3, &amp; WS-4'!$B$6='Watershed Precip Data'!$E$3,'Watershed Precip Data'!E249,'WS-2, WS-3, &amp; WS-4'!$B$6='Watershed Precip Data'!$F$3,'Watershed Precip Data'!F249,'WS-2, WS-3, &amp; WS-4'!$B$6='Watershed Precip Data'!$G$3,'Watershed Precip Data'!G249,'Watershed Precip Data'!$C$14='Watershed Precip Data'!$H$3,'Watershed Precip Data'!H249,'WS-2, WS-3, &amp; WS-4'!$B$6='Watershed Precip Data'!$I$3,'Watershed Precip Data'!I249,'WS-2, WS-3, &amp; WS-4'!$B$6='Watershed Precip Data'!$J$3,'Watershed Precip Data'!J249,'WS-2, WS-3, &amp; WS-4'!$B$6='Watershed Precip Data'!$K$3,'Watershed Precip Data'!K249)</f>
        <v>#N/A</v>
      </c>
      <c r="I247" s="239" t="e">
        <f>MIN(($L$3*('FM-1 &amp; FM-3'!$B$13)),(G247+C247))</f>
        <v>#N/A</v>
      </c>
    </row>
    <row r="248" spans="1:9">
      <c r="A248" s="19">
        <v>9</v>
      </c>
      <c r="B248" s="18">
        <v>2</v>
      </c>
      <c r="C248" s="70" t="e">
        <f>'WS-2, WS-3, &amp; WS-4'!$B$28*'Water Supply Calcs'!$N$7*H248</f>
        <v>#VALUE!</v>
      </c>
      <c r="D248" s="70">
        <v>0</v>
      </c>
      <c r="E248" s="70" t="e">
        <f t="shared" si="9"/>
        <v>#VALUE!</v>
      </c>
      <c r="F248" s="71" t="e">
        <f t="shared" si="10"/>
        <v>#VALUE!</v>
      </c>
      <c r="G248" s="70" t="e">
        <f t="shared" si="11"/>
        <v>#VALUE!</v>
      </c>
      <c r="H248" s="70" t="e">
        <f>_xlfn.IFS('WS-2, WS-3, &amp; WS-4'!$B$6='Watershed Precip Data'!$C$3,'Watershed Precip Data'!C250,'Watershed Precip Data'!$C$14='Watershed Precip Data'!$D$3,'Watershed Precip Data'!D250,'WS-2, WS-3, &amp; WS-4'!$B$6='Watershed Precip Data'!$E$3,'Watershed Precip Data'!E250,'WS-2, WS-3, &amp; WS-4'!$B$6='Watershed Precip Data'!$F$3,'Watershed Precip Data'!F250,'WS-2, WS-3, &amp; WS-4'!$B$6='Watershed Precip Data'!$G$3,'Watershed Precip Data'!G250,'Watershed Precip Data'!$C$14='Watershed Precip Data'!$H$3,'Watershed Precip Data'!H250,'WS-2, WS-3, &amp; WS-4'!$B$6='Watershed Precip Data'!$I$3,'Watershed Precip Data'!I250,'WS-2, WS-3, &amp; WS-4'!$B$6='Watershed Precip Data'!$J$3,'Watershed Precip Data'!J250,'WS-2, WS-3, &amp; WS-4'!$B$6='Watershed Precip Data'!$K$3,'Watershed Precip Data'!K250)</f>
        <v>#N/A</v>
      </c>
      <c r="I248" s="239" t="e">
        <f>MIN(($L$3*('FM-1 &amp; FM-3'!$B$13)),(G248+C248))</f>
        <v>#N/A</v>
      </c>
    </row>
    <row r="249" spans="1:9">
      <c r="A249" s="19">
        <v>9</v>
      </c>
      <c r="B249" s="18">
        <v>3</v>
      </c>
      <c r="C249" s="70" t="e">
        <f>'WS-2, WS-3, &amp; WS-4'!$B$28*'Water Supply Calcs'!$N$7*H249</f>
        <v>#VALUE!</v>
      </c>
      <c r="D249" s="70">
        <v>0</v>
      </c>
      <c r="E249" s="70" t="e">
        <f t="shared" si="9"/>
        <v>#VALUE!</v>
      </c>
      <c r="F249" s="71" t="e">
        <f t="shared" si="10"/>
        <v>#VALUE!</v>
      </c>
      <c r="G249" s="70" t="e">
        <f t="shared" si="11"/>
        <v>#VALUE!</v>
      </c>
      <c r="H249" s="70" t="e">
        <f>_xlfn.IFS('WS-2, WS-3, &amp; WS-4'!$B$6='Watershed Precip Data'!$C$3,'Watershed Precip Data'!C251,'Watershed Precip Data'!$C$14='Watershed Precip Data'!$D$3,'Watershed Precip Data'!D251,'WS-2, WS-3, &amp; WS-4'!$B$6='Watershed Precip Data'!$E$3,'Watershed Precip Data'!E251,'WS-2, WS-3, &amp; WS-4'!$B$6='Watershed Precip Data'!$F$3,'Watershed Precip Data'!F251,'WS-2, WS-3, &amp; WS-4'!$B$6='Watershed Precip Data'!$G$3,'Watershed Precip Data'!G251,'Watershed Precip Data'!$C$14='Watershed Precip Data'!$H$3,'Watershed Precip Data'!H251,'WS-2, WS-3, &amp; WS-4'!$B$6='Watershed Precip Data'!$I$3,'Watershed Precip Data'!I251,'WS-2, WS-3, &amp; WS-4'!$B$6='Watershed Precip Data'!$J$3,'Watershed Precip Data'!J251,'WS-2, WS-3, &amp; WS-4'!$B$6='Watershed Precip Data'!$K$3,'Watershed Precip Data'!K251)</f>
        <v>#N/A</v>
      </c>
      <c r="I249" s="239" t="e">
        <f>MIN(($L$3*('FM-1 &amp; FM-3'!$B$13)),(G249+C249))</f>
        <v>#N/A</v>
      </c>
    </row>
    <row r="250" spans="1:9">
      <c r="A250" s="19">
        <v>9</v>
      </c>
      <c r="B250" s="18">
        <v>4</v>
      </c>
      <c r="C250" s="70" t="e">
        <f>'WS-2, WS-3, &amp; WS-4'!$B$28*'Water Supply Calcs'!$N$7*H250</f>
        <v>#VALUE!</v>
      </c>
      <c r="D250" s="70">
        <v>0</v>
      </c>
      <c r="E250" s="70" t="e">
        <f t="shared" si="9"/>
        <v>#VALUE!</v>
      </c>
      <c r="F250" s="71" t="e">
        <f t="shared" si="10"/>
        <v>#VALUE!</v>
      </c>
      <c r="G250" s="70" t="e">
        <f t="shared" si="11"/>
        <v>#VALUE!</v>
      </c>
      <c r="H250" s="70" t="e">
        <f>_xlfn.IFS('WS-2, WS-3, &amp; WS-4'!$B$6='Watershed Precip Data'!$C$3,'Watershed Precip Data'!C252,'Watershed Precip Data'!$C$14='Watershed Precip Data'!$D$3,'Watershed Precip Data'!D252,'WS-2, WS-3, &amp; WS-4'!$B$6='Watershed Precip Data'!$E$3,'Watershed Precip Data'!E252,'WS-2, WS-3, &amp; WS-4'!$B$6='Watershed Precip Data'!$F$3,'Watershed Precip Data'!F252,'WS-2, WS-3, &amp; WS-4'!$B$6='Watershed Precip Data'!$G$3,'Watershed Precip Data'!G252,'Watershed Precip Data'!$C$14='Watershed Precip Data'!$H$3,'Watershed Precip Data'!H252,'WS-2, WS-3, &amp; WS-4'!$B$6='Watershed Precip Data'!$I$3,'Watershed Precip Data'!I252,'WS-2, WS-3, &amp; WS-4'!$B$6='Watershed Precip Data'!$J$3,'Watershed Precip Data'!J252,'WS-2, WS-3, &amp; WS-4'!$B$6='Watershed Precip Data'!$K$3,'Watershed Precip Data'!K252)</f>
        <v>#N/A</v>
      </c>
      <c r="I250" s="239" t="e">
        <f>MIN(($L$3*('FM-1 &amp; FM-3'!$B$13)),(G250+C250))</f>
        <v>#N/A</v>
      </c>
    </row>
    <row r="251" spans="1:9">
      <c r="A251" s="19">
        <v>9</v>
      </c>
      <c r="B251" s="18">
        <v>5</v>
      </c>
      <c r="C251" s="70" t="e">
        <f>'WS-2, WS-3, &amp; WS-4'!$B$28*'Water Supply Calcs'!$N$7*H251</f>
        <v>#VALUE!</v>
      </c>
      <c r="D251" s="70">
        <v>0</v>
      </c>
      <c r="E251" s="70" t="e">
        <f t="shared" si="9"/>
        <v>#VALUE!</v>
      </c>
      <c r="F251" s="71" t="e">
        <f t="shared" si="10"/>
        <v>#VALUE!</v>
      </c>
      <c r="G251" s="70" t="e">
        <f t="shared" si="11"/>
        <v>#VALUE!</v>
      </c>
      <c r="H251" s="70" t="e">
        <f>_xlfn.IFS('WS-2, WS-3, &amp; WS-4'!$B$6='Watershed Precip Data'!$C$3,'Watershed Precip Data'!C253,'Watershed Precip Data'!$C$14='Watershed Precip Data'!$D$3,'Watershed Precip Data'!D253,'WS-2, WS-3, &amp; WS-4'!$B$6='Watershed Precip Data'!$E$3,'Watershed Precip Data'!E253,'WS-2, WS-3, &amp; WS-4'!$B$6='Watershed Precip Data'!$F$3,'Watershed Precip Data'!F253,'WS-2, WS-3, &amp; WS-4'!$B$6='Watershed Precip Data'!$G$3,'Watershed Precip Data'!G253,'Watershed Precip Data'!$C$14='Watershed Precip Data'!$H$3,'Watershed Precip Data'!H253,'WS-2, WS-3, &amp; WS-4'!$B$6='Watershed Precip Data'!$I$3,'Watershed Precip Data'!I253,'WS-2, WS-3, &amp; WS-4'!$B$6='Watershed Precip Data'!$J$3,'Watershed Precip Data'!J253,'WS-2, WS-3, &amp; WS-4'!$B$6='Watershed Precip Data'!$K$3,'Watershed Precip Data'!K253)</f>
        <v>#N/A</v>
      </c>
      <c r="I251" s="239" t="e">
        <f>MIN(($L$3*('FM-1 &amp; FM-3'!$B$13)),(G251+C251))</f>
        <v>#N/A</v>
      </c>
    </row>
    <row r="252" spans="1:9">
      <c r="A252" s="19">
        <v>9</v>
      </c>
      <c r="B252" s="18">
        <v>6</v>
      </c>
      <c r="C252" s="70" t="e">
        <f>'WS-2, WS-3, &amp; WS-4'!$B$28*'Water Supply Calcs'!$N$7*H252</f>
        <v>#VALUE!</v>
      </c>
      <c r="D252" s="70">
        <v>0</v>
      </c>
      <c r="E252" s="70" t="e">
        <f t="shared" si="9"/>
        <v>#VALUE!</v>
      </c>
      <c r="F252" s="71" t="e">
        <f t="shared" si="10"/>
        <v>#VALUE!</v>
      </c>
      <c r="G252" s="70" t="e">
        <f t="shared" si="11"/>
        <v>#VALUE!</v>
      </c>
      <c r="H252" s="70" t="e">
        <f>_xlfn.IFS('WS-2, WS-3, &amp; WS-4'!$B$6='Watershed Precip Data'!$C$3,'Watershed Precip Data'!C254,'Watershed Precip Data'!$C$14='Watershed Precip Data'!$D$3,'Watershed Precip Data'!D254,'WS-2, WS-3, &amp; WS-4'!$B$6='Watershed Precip Data'!$E$3,'Watershed Precip Data'!E254,'WS-2, WS-3, &amp; WS-4'!$B$6='Watershed Precip Data'!$F$3,'Watershed Precip Data'!F254,'WS-2, WS-3, &amp; WS-4'!$B$6='Watershed Precip Data'!$G$3,'Watershed Precip Data'!G254,'Watershed Precip Data'!$C$14='Watershed Precip Data'!$H$3,'Watershed Precip Data'!H254,'WS-2, WS-3, &amp; WS-4'!$B$6='Watershed Precip Data'!$I$3,'Watershed Precip Data'!I254,'WS-2, WS-3, &amp; WS-4'!$B$6='Watershed Precip Data'!$J$3,'Watershed Precip Data'!J254,'WS-2, WS-3, &amp; WS-4'!$B$6='Watershed Precip Data'!$K$3,'Watershed Precip Data'!K254)</f>
        <v>#N/A</v>
      </c>
      <c r="I252" s="239" t="e">
        <f>MIN(($L$3*('FM-1 &amp; FM-3'!$B$13)),(G252+C252))</f>
        <v>#N/A</v>
      </c>
    </row>
    <row r="253" spans="1:9">
      <c r="A253" s="19">
        <v>9</v>
      </c>
      <c r="B253" s="18">
        <v>7</v>
      </c>
      <c r="C253" s="70" t="e">
        <f>'WS-2, WS-3, &amp; WS-4'!$B$28*'Water Supply Calcs'!$N$7*H253</f>
        <v>#VALUE!</v>
      </c>
      <c r="D253" s="70">
        <v>0</v>
      </c>
      <c r="E253" s="70" t="e">
        <f t="shared" si="9"/>
        <v>#VALUE!</v>
      </c>
      <c r="F253" s="71" t="e">
        <f t="shared" si="10"/>
        <v>#VALUE!</v>
      </c>
      <c r="G253" s="70" t="e">
        <f t="shared" si="11"/>
        <v>#VALUE!</v>
      </c>
      <c r="H253" s="70" t="e">
        <f>_xlfn.IFS('WS-2, WS-3, &amp; WS-4'!$B$6='Watershed Precip Data'!$C$3,'Watershed Precip Data'!C255,'Watershed Precip Data'!$C$14='Watershed Precip Data'!$D$3,'Watershed Precip Data'!D255,'WS-2, WS-3, &amp; WS-4'!$B$6='Watershed Precip Data'!$E$3,'Watershed Precip Data'!E255,'WS-2, WS-3, &amp; WS-4'!$B$6='Watershed Precip Data'!$F$3,'Watershed Precip Data'!F255,'WS-2, WS-3, &amp; WS-4'!$B$6='Watershed Precip Data'!$G$3,'Watershed Precip Data'!G255,'Watershed Precip Data'!$C$14='Watershed Precip Data'!$H$3,'Watershed Precip Data'!H255,'WS-2, WS-3, &amp; WS-4'!$B$6='Watershed Precip Data'!$I$3,'Watershed Precip Data'!I255,'WS-2, WS-3, &amp; WS-4'!$B$6='Watershed Precip Data'!$J$3,'Watershed Precip Data'!J255,'WS-2, WS-3, &amp; WS-4'!$B$6='Watershed Precip Data'!$K$3,'Watershed Precip Data'!K255)</f>
        <v>#N/A</v>
      </c>
      <c r="I253" s="239" t="e">
        <f>MIN(($L$3*('FM-1 &amp; FM-3'!$B$13)),(G253+C253))</f>
        <v>#N/A</v>
      </c>
    </row>
    <row r="254" spans="1:9">
      <c r="A254" s="19">
        <v>9</v>
      </c>
      <c r="B254" s="18">
        <v>8</v>
      </c>
      <c r="C254" s="70" t="e">
        <f>'WS-2, WS-3, &amp; WS-4'!$B$28*'Water Supply Calcs'!$N$7*H254</f>
        <v>#VALUE!</v>
      </c>
      <c r="D254" s="70">
        <v>0</v>
      </c>
      <c r="E254" s="70" t="e">
        <f t="shared" si="9"/>
        <v>#VALUE!</v>
      </c>
      <c r="F254" s="71" t="e">
        <f t="shared" si="10"/>
        <v>#VALUE!</v>
      </c>
      <c r="G254" s="70" t="e">
        <f t="shared" si="11"/>
        <v>#VALUE!</v>
      </c>
      <c r="H254" s="70" t="e">
        <f>_xlfn.IFS('WS-2, WS-3, &amp; WS-4'!$B$6='Watershed Precip Data'!$C$3,'Watershed Precip Data'!C256,'Watershed Precip Data'!$C$14='Watershed Precip Data'!$D$3,'Watershed Precip Data'!D256,'WS-2, WS-3, &amp; WS-4'!$B$6='Watershed Precip Data'!$E$3,'Watershed Precip Data'!E256,'WS-2, WS-3, &amp; WS-4'!$B$6='Watershed Precip Data'!$F$3,'Watershed Precip Data'!F256,'WS-2, WS-3, &amp; WS-4'!$B$6='Watershed Precip Data'!$G$3,'Watershed Precip Data'!G256,'Watershed Precip Data'!$C$14='Watershed Precip Data'!$H$3,'Watershed Precip Data'!H256,'WS-2, WS-3, &amp; WS-4'!$B$6='Watershed Precip Data'!$I$3,'Watershed Precip Data'!I256,'WS-2, WS-3, &amp; WS-4'!$B$6='Watershed Precip Data'!$J$3,'Watershed Precip Data'!J256,'WS-2, WS-3, &amp; WS-4'!$B$6='Watershed Precip Data'!$K$3,'Watershed Precip Data'!K256)</f>
        <v>#N/A</v>
      </c>
      <c r="I254" s="239" t="e">
        <f>MIN(($L$3*('FM-1 &amp; FM-3'!$B$13)),(G254+C254))</f>
        <v>#N/A</v>
      </c>
    </row>
    <row r="255" spans="1:9">
      <c r="A255" s="19">
        <v>9</v>
      </c>
      <c r="B255" s="18">
        <v>9</v>
      </c>
      <c r="C255" s="70" t="e">
        <f>'WS-2, WS-3, &amp; WS-4'!$B$28*'Water Supply Calcs'!$N$7*H255</f>
        <v>#VALUE!</v>
      </c>
      <c r="D255" s="70">
        <v>0</v>
      </c>
      <c r="E255" s="70" t="e">
        <f t="shared" si="9"/>
        <v>#VALUE!</v>
      </c>
      <c r="F255" s="71" t="e">
        <f t="shared" si="10"/>
        <v>#VALUE!</v>
      </c>
      <c r="G255" s="70" t="e">
        <f t="shared" si="11"/>
        <v>#VALUE!</v>
      </c>
      <c r="H255" s="70" t="e">
        <f>_xlfn.IFS('WS-2, WS-3, &amp; WS-4'!$B$6='Watershed Precip Data'!$C$3,'Watershed Precip Data'!C257,'Watershed Precip Data'!$C$14='Watershed Precip Data'!$D$3,'Watershed Precip Data'!D257,'WS-2, WS-3, &amp; WS-4'!$B$6='Watershed Precip Data'!$E$3,'Watershed Precip Data'!E257,'WS-2, WS-3, &amp; WS-4'!$B$6='Watershed Precip Data'!$F$3,'Watershed Precip Data'!F257,'WS-2, WS-3, &amp; WS-4'!$B$6='Watershed Precip Data'!$G$3,'Watershed Precip Data'!G257,'Watershed Precip Data'!$C$14='Watershed Precip Data'!$H$3,'Watershed Precip Data'!H257,'WS-2, WS-3, &amp; WS-4'!$B$6='Watershed Precip Data'!$I$3,'Watershed Precip Data'!I257,'WS-2, WS-3, &amp; WS-4'!$B$6='Watershed Precip Data'!$J$3,'Watershed Precip Data'!J257,'WS-2, WS-3, &amp; WS-4'!$B$6='Watershed Precip Data'!$K$3,'Watershed Precip Data'!K257)</f>
        <v>#N/A</v>
      </c>
      <c r="I255" s="239" t="e">
        <f>MIN(($L$3*('FM-1 &amp; FM-3'!$B$13)),(G255+C255))</f>
        <v>#N/A</v>
      </c>
    </row>
    <row r="256" spans="1:9">
      <c r="A256" s="19">
        <v>9</v>
      </c>
      <c r="B256" s="18">
        <v>10</v>
      </c>
      <c r="C256" s="70" t="e">
        <f>'WS-2, WS-3, &amp; WS-4'!$B$28*'Water Supply Calcs'!$N$7*H256</f>
        <v>#VALUE!</v>
      </c>
      <c r="D256" s="70">
        <v>0</v>
      </c>
      <c r="E256" s="70" t="e">
        <f t="shared" si="9"/>
        <v>#VALUE!</v>
      </c>
      <c r="F256" s="71" t="e">
        <f t="shared" si="10"/>
        <v>#VALUE!</v>
      </c>
      <c r="G256" s="70" t="e">
        <f t="shared" si="11"/>
        <v>#VALUE!</v>
      </c>
      <c r="H256" s="70" t="e">
        <f>_xlfn.IFS('WS-2, WS-3, &amp; WS-4'!$B$6='Watershed Precip Data'!$C$3,'Watershed Precip Data'!C258,'Watershed Precip Data'!$C$14='Watershed Precip Data'!$D$3,'Watershed Precip Data'!D258,'WS-2, WS-3, &amp; WS-4'!$B$6='Watershed Precip Data'!$E$3,'Watershed Precip Data'!E258,'WS-2, WS-3, &amp; WS-4'!$B$6='Watershed Precip Data'!$F$3,'Watershed Precip Data'!F258,'WS-2, WS-3, &amp; WS-4'!$B$6='Watershed Precip Data'!$G$3,'Watershed Precip Data'!G258,'Watershed Precip Data'!$C$14='Watershed Precip Data'!$H$3,'Watershed Precip Data'!H258,'WS-2, WS-3, &amp; WS-4'!$B$6='Watershed Precip Data'!$I$3,'Watershed Precip Data'!I258,'WS-2, WS-3, &amp; WS-4'!$B$6='Watershed Precip Data'!$J$3,'Watershed Precip Data'!J258,'WS-2, WS-3, &amp; WS-4'!$B$6='Watershed Precip Data'!$K$3,'Watershed Precip Data'!K258)</f>
        <v>#N/A</v>
      </c>
      <c r="I256" s="239" t="e">
        <f>MIN(($L$3*('FM-1 &amp; FM-3'!$B$13)),(G256+C256))</f>
        <v>#N/A</v>
      </c>
    </row>
    <row r="257" spans="1:9">
      <c r="A257" s="19">
        <v>9</v>
      </c>
      <c r="B257" s="18">
        <v>11</v>
      </c>
      <c r="C257" s="70" t="e">
        <f>'WS-2, WS-3, &amp; WS-4'!$B$28*'Water Supply Calcs'!$N$7*H257</f>
        <v>#VALUE!</v>
      </c>
      <c r="D257" s="70">
        <v>0</v>
      </c>
      <c r="E257" s="70" t="e">
        <f t="shared" si="9"/>
        <v>#VALUE!</v>
      </c>
      <c r="F257" s="71" t="e">
        <f t="shared" si="10"/>
        <v>#VALUE!</v>
      </c>
      <c r="G257" s="70" t="e">
        <f t="shared" si="11"/>
        <v>#VALUE!</v>
      </c>
      <c r="H257" s="70" t="e">
        <f>_xlfn.IFS('WS-2, WS-3, &amp; WS-4'!$B$6='Watershed Precip Data'!$C$3,'Watershed Precip Data'!C259,'Watershed Precip Data'!$C$14='Watershed Precip Data'!$D$3,'Watershed Precip Data'!D259,'WS-2, WS-3, &amp; WS-4'!$B$6='Watershed Precip Data'!$E$3,'Watershed Precip Data'!E259,'WS-2, WS-3, &amp; WS-4'!$B$6='Watershed Precip Data'!$F$3,'Watershed Precip Data'!F259,'WS-2, WS-3, &amp; WS-4'!$B$6='Watershed Precip Data'!$G$3,'Watershed Precip Data'!G259,'Watershed Precip Data'!$C$14='Watershed Precip Data'!$H$3,'Watershed Precip Data'!H259,'WS-2, WS-3, &amp; WS-4'!$B$6='Watershed Precip Data'!$I$3,'Watershed Precip Data'!I259,'WS-2, WS-3, &amp; WS-4'!$B$6='Watershed Precip Data'!$J$3,'Watershed Precip Data'!J259,'WS-2, WS-3, &amp; WS-4'!$B$6='Watershed Precip Data'!$K$3,'Watershed Precip Data'!K259)</f>
        <v>#N/A</v>
      </c>
      <c r="I257" s="239" t="e">
        <f>MIN(($L$3*('FM-1 &amp; FM-3'!$B$13)),(G257+C257))</f>
        <v>#N/A</v>
      </c>
    </row>
    <row r="258" spans="1:9">
      <c r="A258" s="19">
        <v>9</v>
      </c>
      <c r="B258" s="18">
        <v>12</v>
      </c>
      <c r="C258" s="70" t="e">
        <f>'WS-2, WS-3, &amp; WS-4'!$B$28*'Water Supply Calcs'!$N$7*H258</f>
        <v>#VALUE!</v>
      </c>
      <c r="D258" s="70">
        <v>0</v>
      </c>
      <c r="E258" s="70" t="e">
        <f t="shared" si="9"/>
        <v>#VALUE!</v>
      </c>
      <c r="F258" s="71" t="e">
        <f t="shared" si="10"/>
        <v>#VALUE!</v>
      </c>
      <c r="G258" s="70" t="e">
        <f t="shared" si="11"/>
        <v>#VALUE!</v>
      </c>
      <c r="H258" s="70" t="e">
        <f>_xlfn.IFS('WS-2, WS-3, &amp; WS-4'!$B$6='Watershed Precip Data'!$C$3,'Watershed Precip Data'!C260,'Watershed Precip Data'!$C$14='Watershed Precip Data'!$D$3,'Watershed Precip Data'!D260,'WS-2, WS-3, &amp; WS-4'!$B$6='Watershed Precip Data'!$E$3,'Watershed Precip Data'!E260,'WS-2, WS-3, &amp; WS-4'!$B$6='Watershed Precip Data'!$F$3,'Watershed Precip Data'!F260,'WS-2, WS-3, &amp; WS-4'!$B$6='Watershed Precip Data'!$G$3,'Watershed Precip Data'!G260,'Watershed Precip Data'!$C$14='Watershed Precip Data'!$H$3,'Watershed Precip Data'!H260,'WS-2, WS-3, &amp; WS-4'!$B$6='Watershed Precip Data'!$I$3,'Watershed Precip Data'!I260,'WS-2, WS-3, &amp; WS-4'!$B$6='Watershed Precip Data'!$J$3,'Watershed Precip Data'!J260,'WS-2, WS-3, &amp; WS-4'!$B$6='Watershed Precip Data'!$K$3,'Watershed Precip Data'!K260)</f>
        <v>#N/A</v>
      </c>
      <c r="I258" s="239" t="e">
        <f>MIN(($L$3*('FM-1 &amp; FM-3'!$B$13)),(G258+C258))</f>
        <v>#N/A</v>
      </c>
    </row>
    <row r="259" spans="1:9">
      <c r="A259" s="19">
        <v>9</v>
      </c>
      <c r="B259" s="18">
        <v>13</v>
      </c>
      <c r="C259" s="70" t="e">
        <f>'WS-2, WS-3, &amp; WS-4'!$B$28*'Water Supply Calcs'!$N$7*H259</f>
        <v>#VALUE!</v>
      </c>
      <c r="D259" s="70">
        <v>0</v>
      </c>
      <c r="E259" s="70" t="e">
        <f t="shared" ref="E259:E322" si="12">MAX(0,F259-$L$4)</f>
        <v>#VALUE!</v>
      </c>
      <c r="F259" s="71" t="e">
        <f t="shared" si="10"/>
        <v>#VALUE!</v>
      </c>
      <c r="G259" s="70" t="e">
        <f t="shared" si="11"/>
        <v>#VALUE!</v>
      </c>
      <c r="H259" s="70" t="e">
        <f>_xlfn.IFS('WS-2, WS-3, &amp; WS-4'!$B$6='Watershed Precip Data'!$C$3,'Watershed Precip Data'!C261,'Watershed Precip Data'!$C$14='Watershed Precip Data'!$D$3,'Watershed Precip Data'!D261,'WS-2, WS-3, &amp; WS-4'!$B$6='Watershed Precip Data'!$E$3,'Watershed Precip Data'!E261,'WS-2, WS-3, &amp; WS-4'!$B$6='Watershed Precip Data'!$F$3,'Watershed Precip Data'!F261,'WS-2, WS-3, &amp; WS-4'!$B$6='Watershed Precip Data'!$G$3,'Watershed Precip Data'!G261,'Watershed Precip Data'!$C$14='Watershed Precip Data'!$H$3,'Watershed Precip Data'!H261,'WS-2, WS-3, &amp; WS-4'!$B$6='Watershed Precip Data'!$I$3,'Watershed Precip Data'!I261,'WS-2, WS-3, &amp; WS-4'!$B$6='Watershed Precip Data'!$J$3,'Watershed Precip Data'!J261,'WS-2, WS-3, &amp; WS-4'!$B$6='Watershed Precip Data'!$K$3,'Watershed Precip Data'!K261)</f>
        <v>#N/A</v>
      </c>
      <c r="I259" s="239" t="e">
        <f>MIN(($L$3*('FM-1 &amp; FM-3'!$B$13)),(G259+C259))</f>
        <v>#N/A</v>
      </c>
    </row>
    <row r="260" spans="1:9">
      <c r="A260" s="19">
        <v>9</v>
      </c>
      <c r="B260" s="18">
        <v>14</v>
      </c>
      <c r="C260" s="70" t="e">
        <f>'WS-2, WS-3, &amp; WS-4'!$B$28*'Water Supply Calcs'!$N$7*H260</f>
        <v>#VALUE!</v>
      </c>
      <c r="D260" s="70">
        <v>0</v>
      </c>
      <c r="E260" s="70" t="e">
        <f t="shared" si="12"/>
        <v>#VALUE!</v>
      </c>
      <c r="F260" s="71" t="e">
        <f t="shared" ref="F260:F323" si="13">MAX((G259+C260-D260-I259),0)</f>
        <v>#VALUE!</v>
      </c>
      <c r="G260" s="70" t="e">
        <f t="shared" ref="G260:G323" si="14">MAX((F260-E260),0)</f>
        <v>#VALUE!</v>
      </c>
      <c r="H260" s="70" t="e">
        <f>_xlfn.IFS('WS-2, WS-3, &amp; WS-4'!$B$6='Watershed Precip Data'!$C$3,'Watershed Precip Data'!C262,'Watershed Precip Data'!$C$14='Watershed Precip Data'!$D$3,'Watershed Precip Data'!D262,'WS-2, WS-3, &amp; WS-4'!$B$6='Watershed Precip Data'!$E$3,'Watershed Precip Data'!E262,'WS-2, WS-3, &amp; WS-4'!$B$6='Watershed Precip Data'!$F$3,'Watershed Precip Data'!F262,'WS-2, WS-3, &amp; WS-4'!$B$6='Watershed Precip Data'!$G$3,'Watershed Precip Data'!G262,'Watershed Precip Data'!$C$14='Watershed Precip Data'!$H$3,'Watershed Precip Data'!H262,'WS-2, WS-3, &amp; WS-4'!$B$6='Watershed Precip Data'!$I$3,'Watershed Precip Data'!I262,'WS-2, WS-3, &amp; WS-4'!$B$6='Watershed Precip Data'!$J$3,'Watershed Precip Data'!J262,'WS-2, WS-3, &amp; WS-4'!$B$6='Watershed Precip Data'!$K$3,'Watershed Precip Data'!K262)</f>
        <v>#N/A</v>
      </c>
      <c r="I260" s="239" t="e">
        <f>MIN(($L$3*('FM-1 &amp; FM-3'!$B$13)),(G260+C260))</f>
        <v>#N/A</v>
      </c>
    </row>
    <row r="261" spans="1:9">
      <c r="A261" s="19">
        <v>9</v>
      </c>
      <c r="B261" s="18">
        <v>15</v>
      </c>
      <c r="C261" s="70" t="e">
        <f>'WS-2, WS-3, &amp; WS-4'!$B$28*'Water Supply Calcs'!$N$7*H261</f>
        <v>#VALUE!</v>
      </c>
      <c r="D261" s="70">
        <v>0</v>
      </c>
      <c r="E261" s="70" t="e">
        <f t="shared" si="12"/>
        <v>#VALUE!</v>
      </c>
      <c r="F261" s="71" t="e">
        <f t="shared" si="13"/>
        <v>#VALUE!</v>
      </c>
      <c r="G261" s="70" t="e">
        <f t="shared" si="14"/>
        <v>#VALUE!</v>
      </c>
      <c r="H261" s="70" t="e">
        <f>_xlfn.IFS('WS-2, WS-3, &amp; WS-4'!$B$6='Watershed Precip Data'!$C$3,'Watershed Precip Data'!C263,'Watershed Precip Data'!$C$14='Watershed Precip Data'!$D$3,'Watershed Precip Data'!D263,'WS-2, WS-3, &amp; WS-4'!$B$6='Watershed Precip Data'!$E$3,'Watershed Precip Data'!E263,'WS-2, WS-3, &amp; WS-4'!$B$6='Watershed Precip Data'!$F$3,'Watershed Precip Data'!F263,'WS-2, WS-3, &amp; WS-4'!$B$6='Watershed Precip Data'!$G$3,'Watershed Precip Data'!G263,'Watershed Precip Data'!$C$14='Watershed Precip Data'!$H$3,'Watershed Precip Data'!H263,'WS-2, WS-3, &amp; WS-4'!$B$6='Watershed Precip Data'!$I$3,'Watershed Precip Data'!I263,'WS-2, WS-3, &amp; WS-4'!$B$6='Watershed Precip Data'!$J$3,'Watershed Precip Data'!J263,'WS-2, WS-3, &amp; WS-4'!$B$6='Watershed Precip Data'!$K$3,'Watershed Precip Data'!K263)</f>
        <v>#N/A</v>
      </c>
      <c r="I261" s="239" t="e">
        <f>MIN(($L$3*('FM-1 &amp; FM-3'!$B$13)),(G261+C261))</f>
        <v>#N/A</v>
      </c>
    </row>
    <row r="262" spans="1:9">
      <c r="A262" s="19">
        <v>9</v>
      </c>
      <c r="B262" s="18">
        <v>16</v>
      </c>
      <c r="C262" s="70" t="e">
        <f>'WS-2, WS-3, &amp; WS-4'!$B$28*'Water Supply Calcs'!$N$7*H262</f>
        <v>#VALUE!</v>
      </c>
      <c r="D262" s="70">
        <v>0</v>
      </c>
      <c r="E262" s="70" t="e">
        <f t="shared" si="12"/>
        <v>#VALUE!</v>
      </c>
      <c r="F262" s="71" t="e">
        <f t="shared" si="13"/>
        <v>#VALUE!</v>
      </c>
      <c r="G262" s="70" t="e">
        <f t="shared" si="14"/>
        <v>#VALUE!</v>
      </c>
      <c r="H262" s="70" t="e">
        <f>_xlfn.IFS('WS-2, WS-3, &amp; WS-4'!$B$6='Watershed Precip Data'!$C$3,'Watershed Precip Data'!C264,'Watershed Precip Data'!$C$14='Watershed Precip Data'!$D$3,'Watershed Precip Data'!D264,'WS-2, WS-3, &amp; WS-4'!$B$6='Watershed Precip Data'!$E$3,'Watershed Precip Data'!E264,'WS-2, WS-3, &amp; WS-4'!$B$6='Watershed Precip Data'!$F$3,'Watershed Precip Data'!F264,'WS-2, WS-3, &amp; WS-4'!$B$6='Watershed Precip Data'!$G$3,'Watershed Precip Data'!G264,'Watershed Precip Data'!$C$14='Watershed Precip Data'!$H$3,'Watershed Precip Data'!H264,'WS-2, WS-3, &amp; WS-4'!$B$6='Watershed Precip Data'!$I$3,'Watershed Precip Data'!I264,'WS-2, WS-3, &amp; WS-4'!$B$6='Watershed Precip Data'!$J$3,'Watershed Precip Data'!J264,'WS-2, WS-3, &amp; WS-4'!$B$6='Watershed Precip Data'!$K$3,'Watershed Precip Data'!K264)</f>
        <v>#N/A</v>
      </c>
      <c r="I262" s="239" t="e">
        <f>MIN(($L$3*('FM-1 &amp; FM-3'!$B$13)),(G262+C262))</f>
        <v>#N/A</v>
      </c>
    </row>
    <row r="263" spans="1:9">
      <c r="A263" s="19">
        <v>9</v>
      </c>
      <c r="B263" s="18">
        <v>17</v>
      </c>
      <c r="C263" s="70" t="e">
        <f>'WS-2, WS-3, &amp; WS-4'!$B$28*'Water Supply Calcs'!$N$7*H263</f>
        <v>#VALUE!</v>
      </c>
      <c r="D263" s="70">
        <v>0</v>
      </c>
      <c r="E263" s="70" t="e">
        <f t="shared" si="12"/>
        <v>#VALUE!</v>
      </c>
      <c r="F263" s="71" t="e">
        <f t="shared" si="13"/>
        <v>#VALUE!</v>
      </c>
      <c r="G263" s="70" t="e">
        <f t="shared" si="14"/>
        <v>#VALUE!</v>
      </c>
      <c r="H263" s="70" t="e">
        <f>_xlfn.IFS('WS-2, WS-3, &amp; WS-4'!$B$6='Watershed Precip Data'!$C$3,'Watershed Precip Data'!C265,'Watershed Precip Data'!$C$14='Watershed Precip Data'!$D$3,'Watershed Precip Data'!D265,'WS-2, WS-3, &amp; WS-4'!$B$6='Watershed Precip Data'!$E$3,'Watershed Precip Data'!E265,'WS-2, WS-3, &amp; WS-4'!$B$6='Watershed Precip Data'!$F$3,'Watershed Precip Data'!F265,'WS-2, WS-3, &amp; WS-4'!$B$6='Watershed Precip Data'!$G$3,'Watershed Precip Data'!G265,'Watershed Precip Data'!$C$14='Watershed Precip Data'!$H$3,'Watershed Precip Data'!H265,'WS-2, WS-3, &amp; WS-4'!$B$6='Watershed Precip Data'!$I$3,'Watershed Precip Data'!I265,'WS-2, WS-3, &amp; WS-4'!$B$6='Watershed Precip Data'!$J$3,'Watershed Precip Data'!J265,'WS-2, WS-3, &amp; WS-4'!$B$6='Watershed Precip Data'!$K$3,'Watershed Precip Data'!K265)</f>
        <v>#N/A</v>
      </c>
      <c r="I263" s="239" t="e">
        <f>MIN(($L$3*('FM-1 &amp; FM-3'!$B$13)),(G263+C263))</f>
        <v>#N/A</v>
      </c>
    </row>
    <row r="264" spans="1:9">
      <c r="A264" s="19">
        <v>9</v>
      </c>
      <c r="B264" s="18">
        <v>18</v>
      </c>
      <c r="C264" s="70" t="e">
        <f>'WS-2, WS-3, &amp; WS-4'!$B$28*'Water Supply Calcs'!$N$7*H264</f>
        <v>#VALUE!</v>
      </c>
      <c r="D264" s="70">
        <v>0</v>
      </c>
      <c r="E264" s="70" t="e">
        <f t="shared" si="12"/>
        <v>#VALUE!</v>
      </c>
      <c r="F264" s="71" t="e">
        <f t="shared" si="13"/>
        <v>#VALUE!</v>
      </c>
      <c r="G264" s="70" t="e">
        <f t="shared" si="14"/>
        <v>#VALUE!</v>
      </c>
      <c r="H264" s="70" t="e">
        <f>_xlfn.IFS('WS-2, WS-3, &amp; WS-4'!$B$6='Watershed Precip Data'!$C$3,'Watershed Precip Data'!C266,'Watershed Precip Data'!$C$14='Watershed Precip Data'!$D$3,'Watershed Precip Data'!D266,'WS-2, WS-3, &amp; WS-4'!$B$6='Watershed Precip Data'!$E$3,'Watershed Precip Data'!E266,'WS-2, WS-3, &amp; WS-4'!$B$6='Watershed Precip Data'!$F$3,'Watershed Precip Data'!F266,'WS-2, WS-3, &amp; WS-4'!$B$6='Watershed Precip Data'!$G$3,'Watershed Precip Data'!G266,'Watershed Precip Data'!$C$14='Watershed Precip Data'!$H$3,'Watershed Precip Data'!H266,'WS-2, WS-3, &amp; WS-4'!$B$6='Watershed Precip Data'!$I$3,'Watershed Precip Data'!I266,'WS-2, WS-3, &amp; WS-4'!$B$6='Watershed Precip Data'!$J$3,'Watershed Precip Data'!J266,'WS-2, WS-3, &amp; WS-4'!$B$6='Watershed Precip Data'!$K$3,'Watershed Precip Data'!K266)</f>
        <v>#N/A</v>
      </c>
      <c r="I264" s="239" t="e">
        <f>MIN(($L$3*('FM-1 &amp; FM-3'!$B$13)),(G264+C264))</f>
        <v>#N/A</v>
      </c>
    </row>
    <row r="265" spans="1:9">
      <c r="A265" s="19">
        <v>9</v>
      </c>
      <c r="B265" s="18">
        <v>19</v>
      </c>
      <c r="C265" s="70" t="e">
        <f>'WS-2, WS-3, &amp; WS-4'!$B$28*'Water Supply Calcs'!$N$7*H265</f>
        <v>#VALUE!</v>
      </c>
      <c r="D265" s="70">
        <v>0</v>
      </c>
      <c r="E265" s="70" t="e">
        <f t="shared" si="12"/>
        <v>#VALUE!</v>
      </c>
      <c r="F265" s="71" t="e">
        <f t="shared" si="13"/>
        <v>#VALUE!</v>
      </c>
      <c r="G265" s="70" t="e">
        <f t="shared" si="14"/>
        <v>#VALUE!</v>
      </c>
      <c r="H265" s="70" t="e">
        <f>_xlfn.IFS('WS-2, WS-3, &amp; WS-4'!$B$6='Watershed Precip Data'!$C$3,'Watershed Precip Data'!C267,'Watershed Precip Data'!$C$14='Watershed Precip Data'!$D$3,'Watershed Precip Data'!D267,'WS-2, WS-3, &amp; WS-4'!$B$6='Watershed Precip Data'!$E$3,'Watershed Precip Data'!E267,'WS-2, WS-3, &amp; WS-4'!$B$6='Watershed Precip Data'!$F$3,'Watershed Precip Data'!F267,'WS-2, WS-3, &amp; WS-4'!$B$6='Watershed Precip Data'!$G$3,'Watershed Precip Data'!G267,'Watershed Precip Data'!$C$14='Watershed Precip Data'!$H$3,'Watershed Precip Data'!H267,'WS-2, WS-3, &amp; WS-4'!$B$6='Watershed Precip Data'!$I$3,'Watershed Precip Data'!I267,'WS-2, WS-3, &amp; WS-4'!$B$6='Watershed Precip Data'!$J$3,'Watershed Precip Data'!J267,'WS-2, WS-3, &amp; WS-4'!$B$6='Watershed Precip Data'!$K$3,'Watershed Precip Data'!K267)</f>
        <v>#N/A</v>
      </c>
      <c r="I265" s="239" t="e">
        <f>MIN(($L$3*('FM-1 &amp; FM-3'!$B$13)),(G265+C265))</f>
        <v>#N/A</v>
      </c>
    </row>
    <row r="266" spans="1:9">
      <c r="A266" s="19">
        <v>9</v>
      </c>
      <c r="B266" s="18">
        <v>20</v>
      </c>
      <c r="C266" s="70" t="e">
        <f>'WS-2, WS-3, &amp; WS-4'!$B$28*'Water Supply Calcs'!$N$7*H266</f>
        <v>#VALUE!</v>
      </c>
      <c r="D266" s="70">
        <v>0</v>
      </c>
      <c r="E266" s="70" t="e">
        <f t="shared" si="12"/>
        <v>#VALUE!</v>
      </c>
      <c r="F266" s="71" t="e">
        <f t="shared" si="13"/>
        <v>#VALUE!</v>
      </c>
      <c r="G266" s="70" t="e">
        <f t="shared" si="14"/>
        <v>#VALUE!</v>
      </c>
      <c r="H266" s="70" t="e">
        <f>_xlfn.IFS('WS-2, WS-3, &amp; WS-4'!$B$6='Watershed Precip Data'!$C$3,'Watershed Precip Data'!C268,'Watershed Precip Data'!$C$14='Watershed Precip Data'!$D$3,'Watershed Precip Data'!D268,'WS-2, WS-3, &amp; WS-4'!$B$6='Watershed Precip Data'!$E$3,'Watershed Precip Data'!E268,'WS-2, WS-3, &amp; WS-4'!$B$6='Watershed Precip Data'!$F$3,'Watershed Precip Data'!F268,'WS-2, WS-3, &amp; WS-4'!$B$6='Watershed Precip Data'!$G$3,'Watershed Precip Data'!G268,'Watershed Precip Data'!$C$14='Watershed Precip Data'!$H$3,'Watershed Precip Data'!H268,'WS-2, WS-3, &amp; WS-4'!$B$6='Watershed Precip Data'!$I$3,'Watershed Precip Data'!I268,'WS-2, WS-3, &amp; WS-4'!$B$6='Watershed Precip Data'!$J$3,'Watershed Precip Data'!J268,'WS-2, WS-3, &amp; WS-4'!$B$6='Watershed Precip Data'!$K$3,'Watershed Precip Data'!K268)</f>
        <v>#N/A</v>
      </c>
      <c r="I266" s="239" t="e">
        <f>MIN(($L$3*('FM-1 &amp; FM-3'!$B$13)),(G266+C266))</f>
        <v>#N/A</v>
      </c>
    </row>
    <row r="267" spans="1:9">
      <c r="A267" s="19">
        <v>9</v>
      </c>
      <c r="B267" s="18">
        <v>21</v>
      </c>
      <c r="C267" s="70" t="e">
        <f>'WS-2, WS-3, &amp; WS-4'!$B$28*'Water Supply Calcs'!$N$7*H267</f>
        <v>#VALUE!</v>
      </c>
      <c r="D267" s="70">
        <v>0</v>
      </c>
      <c r="E267" s="70" t="e">
        <f t="shared" si="12"/>
        <v>#VALUE!</v>
      </c>
      <c r="F267" s="71" t="e">
        <f t="shared" si="13"/>
        <v>#VALUE!</v>
      </c>
      <c r="G267" s="70" t="e">
        <f t="shared" si="14"/>
        <v>#VALUE!</v>
      </c>
      <c r="H267" s="70" t="e">
        <f>_xlfn.IFS('WS-2, WS-3, &amp; WS-4'!$B$6='Watershed Precip Data'!$C$3,'Watershed Precip Data'!C269,'Watershed Precip Data'!$C$14='Watershed Precip Data'!$D$3,'Watershed Precip Data'!D269,'WS-2, WS-3, &amp; WS-4'!$B$6='Watershed Precip Data'!$E$3,'Watershed Precip Data'!E269,'WS-2, WS-3, &amp; WS-4'!$B$6='Watershed Precip Data'!$F$3,'Watershed Precip Data'!F269,'WS-2, WS-3, &amp; WS-4'!$B$6='Watershed Precip Data'!$G$3,'Watershed Precip Data'!G269,'Watershed Precip Data'!$C$14='Watershed Precip Data'!$H$3,'Watershed Precip Data'!H269,'WS-2, WS-3, &amp; WS-4'!$B$6='Watershed Precip Data'!$I$3,'Watershed Precip Data'!I269,'WS-2, WS-3, &amp; WS-4'!$B$6='Watershed Precip Data'!$J$3,'Watershed Precip Data'!J269,'WS-2, WS-3, &amp; WS-4'!$B$6='Watershed Precip Data'!$K$3,'Watershed Precip Data'!K269)</f>
        <v>#N/A</v>
      </c>
      <c r="I267" s="239" t="e">
        <f>MIN(($L$3*('FM-1 &amp; FM-3'!$B$13)),(G267+C267))</f>
        <v>#N/A</v>
      </c>
    </row>
    <row r="268" spans="1:9">
      <c r="A268" s="19">
        <v>9</v>
      </c>
      <c r="B268" s="18">
        <v>22</v>
      </c>
      <c r="C268" s="70" t="e">
        <f>'WS-2, WS-3, &amp; WS-4'!$B$28*'Water Supply Calcs'!$N$7*H268</f>
        <v>#VALUE!</v>
      </c>
      <c r="D268" s="70">
        <v>0</v>
      </c>
      <c r="E268" s="70" t="e">
        <f t="shared" si="12"/>
        <v>#VALUE!</v>
      </c>
      <c r="F268" s="71" t="e">
        <f t="shared" si="13"/>
        <v>#VALUE!</v>
      </c>
      <c r="G268" s="70" t="e">
        <f t="shared" si="14"/>
        <v>#VALUE!</v>
      </c>
      <c r="H268" s="70" t="e">
        <f>_xlfn.IFS('WS-2, WS-3, &amp; WS-4'!$B$6='Watershed Precip Data'!$C$3,'Watershed Precip Data'!C270,'Watershed Precip Data'!$C$14='Watershed Precip Data'!$D$3,'Watershed Precip Data'!D270,'WS-2, WS-3, &amp; WS-4'!$B$6='Watershed Precip Data'!$E$3,'Watershed Precip Data'!E270,'WS-2, WS-3, &amp; WS-4'!$B$6='Watershed Precip Data'!$F$3,'Watershed Precip Data'!F270,'WS-2, WS-3, &amp; WS-4'!$B$6='Watershed Precip Data'!$G$3,'Watershed Precip Data'!G270,'Watershed Precip Data'!$C$14='Watershed Precip Data'!$H$3,'Watershed Precip Data'!H270,'WS-2, WS-3, &amp; WS-4'!$B$6='Watershed Precip Data'!$I$3,'Watershed Precip Data'!I270,'WS-2, WS-3, &amp; WS-4'!$B$6='Watershed Precip Data'!$J$3,'Watershed Precip Data'!J270,'WS-2, WS-3, &amp; WS-4'!$B$6='Watershed Precip Data'!$K$3,'Watershed Precip Data'!K270)</f>
        <v>#N/A</v>
      </c>
      <c r="I268" s="239" t="e">
        <f>MIN(($L$3*('FM-1 &amp; FM-3'!$B$13)),(G268+C268))</f>
        <v>#N/A</v>
      </c>
    </row>
    <row r="269" spans="1:9">
      <c r="A269" s="19">
        <v>9</v>
      </c>
      <c r="B269" s="18">
        <v>23</v>
      </c>
      <c r="C269" s="70" t="e">
        <f>'WS-2, WS-3, &amp; WS-4'!$B$28*'Water Supply Calcs'!$N$7*H269</f>
        <v>#VALUE!</v>
      </c>
      <c r="D269" s="70">
        <v>0</v>
      </c>
      <c r="E269" s="70" t="e">
        <f t="shared" si="12"/>
        <v>#VALUE!</v>
      </c>
      <c r="F269" s="71" t="e">
        <f t="shared" si="13"/>
        <v>#VALUE!</v>
      </c>
      <c r="G269" s="70" t="e">
        <f t="shared" si="14"/>
        <v>#VALUE!</v>
      </c>
      <c r="H269" s="70" t="e">
        <f>_xlfn.IFS('WS-2, WS-3, &amp; WS-4'!$B$6='Watershed Precip Data'!$C$3,'Watershed Precip Data'!C271,'Watershed Precip Data'!$C$14='Watershed Precip Data'!$D$3,'Watershed Precip Data'!D271,'WS-2, WS-3, &amp; WS-4'!$B$6='Watershed Precip Data'!$E$3,'Watershed Precip Data'!E271,'WS-2, WS-3, &amp; WS-4'!$B$6='Watershed Precip Data'!$F$3,'Watershed Precip Data'!F271,'WS-2, WS-3, &amp; WS-4'!$B$6='Watershed Precip Data'!$G$3,'Watershed Precip Data'!G271,'Watershed Precip Data'!$C$14='Watershed Precip Data'!$H$3,'Watershed Precip Data'!H271,'WS-2, WS-3, &amp; WS-4'!$B$6='Watershed Precip Data'!$I$3,'Watershed Precip Data'!I271,'WS-2, WS-3, &amp; WS-4'!$B$6='Watershed Precip Data'!$J$3,'Watershed Precip Data'!J271,'WS-2, WS-3, &amp; WS-4'!$B$6='Watershed Precip Data'!$K$3,'Watershed Precip Data'!K271)</f>
        <v>#N/A</v>
      </c>
      <c r="I269" s="239" t="e">
        <f>MIN(($L$3*('FM-1 &amp; FM-3'!$B$13)),(G269+C269))</f>
        <v>#N/A</v>
      </c>
    </row>
    <row r="270" spans="1:9">
      <c r="A270" s="19">
        <v>9</v>
      </c>
      <c r="B270" s="18">
        <v>24</v>
      </c>
      <c r="C270" s="70" t="e">
        <f>'WS-2, WS-3, &amp; WS-4'!$B$28*'Water Supply Calcs'!$N$7*H270</f>
        <v>#VALUE!</v>
      </c>
      <c r="D270" s="70">
        <v>0</v>
      </c>
      <c r="E270" s="70" t="e">
        <f t="shared" si="12"/>
        <v>#VALUE!</v>
      </c>
      <c r="F270" s="71" t="e">
        <f t="shared" si="13"/>
        <v>#VALUE!</v>
      </c>
      <c r="G270" s="70" t="e">
        <f t="shared" si="14"/>
        <v>#VALUE!</v>
      </c>
      <c r="H270" s="70" t="e">
        <f>_xlfn.IFS('WS-2, WS-3, &amp; WS-4'!$B$6='Watershed Precip Data'!$C$3,'Watershed Precip Data'!C272,'Watershed Precip Data'!$C$14='Watershed Precip Data'!$D$3,'Watershed Precip Data'!D272,'WS-2, WS-3, &amp; WS-4'!$B$6='Watershed Precip Data'!$E$3,'Watershed Precip Data'!E272,'WS-2, WS-3, &amp; WS-4'!$B$6='Watershed Precip Data'!$F$3,'Watershed Precip Data'!F272,'WS-2, WS-3, &amp; WS-4'!$B$6='Watershed Precip Data'!$G$3,'Watershed Precip Data'!G272,'Watershed Precip Data'!$C$14='Watershed Precip Data'!$H$3,'Watershed Precip Data'!H272,'WS-2, WS-3, &amp; WS-4'!$B$6='Watershed Precip Data'!$I$3,'Watershed Precip Data'!I272,'WS-2, WS-3, &amp; WS-4'!$B$6='Watershed Precip Data'!$J$3,'Watershed Precip Data'!J272,'WS-2, WS-3, &amp; WS-4'!$B$6='Watershed Precip Data'!$K$3,'Watershed Precip Data'!K272)</f>
        <v>#N/A</v>
      </c>
      <c r="I270" s="239" t="e">
        <f>MIN(($L$3*('FM-1 &amp; FM-3'!$B$13)),(G270+C270))</f>
        <v>#N/A</v>
      </c>
    </row>
    <row r="271" spans="1:9">
      <c r="A271" s="19">
        <v>9</v>
      </c>
      <c r="B271" s="18">
        <v>25</v>
      </c>
      <c r="C271" s="70" t="e">
        <f>'WS-2, WS-3, &amp; WS-4'!$B$28*'Water Supply Calcs'!$N$7*H271</f>
        <v>#VALUE!</v>
      </c>
      <c r="D271" s="70">
        <v>0</v>
      </c>
      <c r="E271" s="70" t="e">
        <f t="shared" si="12"/>
        <v>#VALUE!</v>
      </c>
      <c r="F271" s="71" t="e">
        <f t="shared" si="13"/>
        <v>#VALUE!</v>
      </c>
      <c r="G271" s="70" t="e">
        <f t="shared" si="14"/>
        <v>#VALUE!</v>
      </c>
      <c r="H271" s="70" t="e">
        <f>_xlfn.IFS('WS-2, WS-3, &amp; WS-4'!$B$6='Watershed Precip Data'!$C$3,'Watershed Precip Data'!C273,'Watershed Precip Data'!$C$14='Watershed Precip Data'!$D$3,'Watershed Precip Data'!D273,'WS-2, WS-3, &amp; WS-4'!$B$6='Watershed Precip Data'!$E$3,'Watershed Precip Data'!E273,'WS-2, WS-3, &amp; WS-4'!$B$6='Watershed Precip Data'!$F$3,'Watershed Precip Data'!F273,'WS-2, WS-3, &amp; WS-4'!$B$6='Watershed Precip Data'!$G$3,'Watershed Precip Data'!G273,'Watershed Precip Data'!$C$14='Watershed Precip Data'!$H$3,'Watershed Precip Data'!H273,'WS-2, WS-3, &amp; WS-4'!$B$6='Watershed Precip Data'!$I$3,'Watershed Precip Data'!I273,'WS-2, WS-3, &amp; WS-4'!$B$6='Watershed Precip Data'!$J$3,'Watershed Precip Data'!J273,'WS-2, WS-3, &amp; WS-4'!$B$6='Watershed Precip Data'!$K$3,'Watershed Precip Data'!K273)</f>
        <v>#N/A</v>
      </c>
      <c r="I271" s="239" t="e">
        <f>MIN(($L$3*('FM-1 &amp; FM-3'!$B$13)),(G271+C271))</f>
        <v>#N/A</v>
      </c>
    </row>
    <row r="272" spans="1:9">
      <c r="A272" s="19">
        <v>9</v>
      </c>
      <c r="B272" s="18">
        <v>26</v>
      </c>
      <c r="C272" s="70" t="e">
        <f>'WS-2, WS-3, &amp; WS-4'!$B$28*'Water Supply Calcs'!$N$7*H272</f>
        <v>#VALUE!</v>
      </c>
      <c r="D272" s="70">
        <v>0</v>
      </c>
      <c r="E272" s="70" t="e">
        <f t="shared" si="12"/>
        <v>#VALUE!</v>
      </c>
      <c r="F272" s="71" t="e">
        <f t="shared" si="13"/>
        <v>#VALUE!</v>
      </c>
      <c r="G272" s="70" t="e">
        <f t="shared" si="14"/>
        <v>#VALUE!</v>
      </c>
      <c r="H272" s="70" t="e">
        <f>_xlfn.IFS('WS-2, WS-3, &amp; WS-4'!$B$6='Watershed Precip Data'!$C$3,'Watershed Precip Data'!C274,'Watershed Precip Data'!$C$14='Watershed Precip Data'!$D$3,'Watershed Precip Data'!D274,'WS-2, WS-3, &amp; WS-4'!$B$6='Watershed Precip Data'!$E$3,'Watershed Precip Data'!E274,'WS-2, WS-3, &amp; WS-4'!$B$6='Watershed Precip Data'!$F$3,'Watershed Precip Data'!F274,'WS-2, WS-3, &amp; WS-4'!$B$6='Watershed Precip Data'!$G$3,'Watershed Precip Data'!G274,'Watershed Precip Data'!$C$14='Watershed Precip Data'!$H$3,'Watershed Precip Data'!H274,'WS-2, WS-3, &amp; WS-4'!$B$6='Watershed Precip Data'!$I$3,'Watershed Precip Data'!I274,'WS-2, WS-3, &amp; WS-4'!$B$6='Watershed Precip Data'!$J$3,'Watershed Precip Data'!J274,'WS-2, WS-3, &amp; WS-4'!$B$6='Watershed Precip Data'!$K$3,'Watershed Precip Data'!K274)</f>
        <v>#N/A</v>
      </c>
      <c r="I272" s="239" t="e">
        <f>MIN(($L$3*('FM-1 &amp; FM-3'!$B$13)),(G272+C272))</f>
        <v>#N/A</v>
      </c>
    </row>
    <row r="273" spans="1:9">
      <c r="A273" s="19">
        <v>9</v>
      </c>
      <c r="B273" s="18">
        <v>27</v>
      </c>
      <c r="C273" s="70" t="e">
        <f>'WS-2, WS-3, &amp; WS-4'!$B$28*'Water Supply Calcs'!$N$7*H273</f>
        <v>#VALUE!</v>
      </c>
      <c r="D273" s="70">
        <v>0</v>
      </c>
      <c r="E273" s="70" t="e">
        <f t="shared" si="12"/>
        <v>#VALUE!</v>
      </c>
      <c r="F273" s="71" t="e">
        <f t="shared" si="13"/>
        <v>#VALUE!</v>
      </c>
      <c r="G273" s="70" t="e">
        <f t="shared" si="14"/>
        <v>#VALUE!</v>
      </c>
      <c r="H273" s="70" t="e">
        <f>_xlfn.IFS('WS-2, WS-3, &amp; WS-4'!$B$6='Watershed Precip Data'!$C$3,'Watershed Precip Data'!C275,'Watershed Precip Data'!$C$14='Watershed Precip Data'!$D$3,'Watershed Precip Data'!D275,'WS-2, WS-3, &amp; WS-4'!$B$6='Watershed Precip Data'!$E$3,'Watershed Precip Data'!E275,'WS-2, WS-3, &amp; WS-4'!$B$6='Watershed Precip Data'!$F$3,'Watershed Precip Data'!F275,'WS-2, WS-3, &amp; WS-4'!$B$6='Watershed Precip Data'!$G$3,'Watershed Precip Data'!G275,'Watershed Precip Data'!$C$14='Watershed Precip Data'!$H$3,'Watershed Precip Data'!H275,'WS-2, WS-3, &amp; WS-4'!$B$6='Watershed Precip Data'!$I$3,'Watershed Precip Data'!I275,'WS-2, WS-3, &amp; WS-4'!$B$6='Watershed Precip Data'!$J$3,'Watershed Precip Data'!J275,'WS-2, WS-3, &amp; WS-4'!$B$6='Watershed Precip Data'!$K$3,'Watershed Precip Data'!K275)</f>
        <v>#N/A</v>
      </c>
      <c r="I273" s="239" t="e">
        <f>MIN(($L$3*('FM-1 &amp; FM-3'!$B$13)),(G273+C273))</f>
        <v>#N/A</v>
      </c>
    </row>
    <row r="274" spans="1:9">
      <c r="A274" s="19">
        <v>9</v>
      </c>
      <c r="B274" s="18">
        <v>28</v>
      </c>
      <c r="C274" s="70" t="e">
        <f>'WS-2, WS-3, &amp; WS-4'!$B$28*'Water Supply Calcs'!$N$7*H274</f>
        <v>#VALUE!</v>
      </c>
      <c r="D274" s="70">
        <v>0</v>
      </c>
      <c r="E274" s="70" t="e">
        <f t="shared" si="12"/>
        <v>#VALUE!</v>
      </c>
      <c r="F274" s="71" t="e">
        <f t="shared" si="13"/>
        <v>#VALUE!</v>
      </c>
      <c r="G274" s="70" t="e">
        <f t="shared" si="14"/>
        <v>#VALUE!</v>
      </c>
      <c r="H274" s="70" t="e">
        <f>_xlfn.IFS('WS-2, WS-3, &amp; WS-4'!$B$6='Watershed Precip Data'!$C$3,'Watershed Precip Data'!C276,'Watershed Precip Data'!$C$14='Watershed Precip Data'!$D$3,'Watershed Precip Data'!D276,'WS-2, WS-3, &amp; WS-4'!$B$6='Watershed Precip Data'!$E$3,'Watershed Precip Data'!E276,'WS-2, WS-3, &amp; WS-4'!$B$6='Watershed Precip Data'!$F$3,'Watershed Precip Data'!F276,'WS-2, WS-3, &amp; WS-4'!$B$6='Watershed Precip Data'!$G$3,'Watershed Precip Data'!G276,'Watershed Precip Data'!$C$14='Watershed Precip Data'!$H$3,'Watershed Precip Data'!H276,'WS-2, WS-3, &amp; WS-4'!$B$6='Watershed Precip Data'!$I$3,'Watershed Precip Data'!I276,'WS-2, WS-3, &amp; WS-4'!$B$6='Watershed Precip Data'!$J$3,'Watershed Precip Data'!J276,'WS-2, WS-3, &amp; WS-4'!$B$6='Watershed Precip Data'!$K$3,'Watershed Precip Data'!K276)</f>
        <v>#N/A</v>
      </c>
      <c r="I274" s="239" t="e">
        <f>MIN(($L$3*('FM-1 &amp; FM-3'!$B$13)),(G274+C274))</f>
        <v>#N/A</v>
      </c>
    </row>
    <row r="275" spans="1:9">
      <c r="A275" s="19">
        <v>9</v>
      </c>
      <c r="B275" s="18">
        <v>29</v>
      </c>
      <c r="C275" s="70" t="e">
        <f>'WS-2, WS-3, &amp; WS-4'!$B$28*'Water Supply Calcs'!$N$7*H275</f>
        <v>#VALUE!</v>
      </c>
      <c r="D275" s="70">
        <v>0</v>
      </c>
      <c r="E275" s="70" t="e">
        <f t="shared" si="12"/>
        <v>#VALUE!</v>
      </c>
      <c r="F275" s="71" t="e">
        <f t="shared" si="13"/>
        <v>#VALUE!</v>
      </c>
      <c r="G275" s="70" t="e">
        <f t="shared" si="14"/>
        <v>#VALUE!</v>
      </c>
      <c r="H275" s="70" t="e">
        <f>_xlfn.IFS('WS-2, WS-3, &amp; WS-4'!$B$6='Watershed Precip Data'!$C$3,'Watershed Precip Data'!C277,'Watershed Precip Data'!$C$14='Watershed Precip Data'!$D$3,'Watershed Precip Data'!D277,'WS-2, WS-3, &amp; WS-4'!$B$6='Watershed Precip Data'!$E$3,'Watershed Precip Data'!E277,'WS-2, WS-3, &amp; WS-4'!$B$6='Watershed Precip Data'!$F$3,'Watershed Precip Data'!F277,'WS-2, WS-3, &amp; WS-4'!$B$6='Watershed Precip Data'!$G$3,'Watershed Precip Data'!G277,'Watershed Precip Data'!$C$14='Watershed Precip Data'!$H$3,'Watershed Precip Data'!H277,'WS-2, WS-3, &amp; WS-4'!$B$6='Watershed Precip Data'!$I$3,'Watershed Precip Data'!I277,'WS-2, WS-3, &amp; WS-4'!$B$6='Watershed Precip Data'!$J$3,'Watershed Precip Data'!J277,'WS-2, WS-3, &amp; WS-4'!$B$6='Watershed Precip Data'!$K$3,'Watershed Precip Data'!K277)</f>
        <v>#N/A</v>
      </c>
      <c r="I275" s="239" t="e">
        <f>MIN(($L$3*('FM-1 &amp; FM-3'!$B$13)),(G275+C275))</f>
        <v>#N/A</v>
      </c>
    </row>
    <row r="276" spans="1:9">
      <c r="A276" s="19">
        <v>9</v>
      </c>
      <c r="B276" s="18">
        <v>30</v>
      </c>
      <c r="C276" s="70" t="e">
        <f>'WS-2, WS-3, &amp; WS-4'!$B$28*'Water Supply Calcs'!$N$7*H276</f>
        <v>#VALUE!</v>
      </c>
      <c r="D276" s="70">
        <v>0</v>
      </c>
      <c r="E276" s="70" t="e">
        <f t="shared" si="12"/>
        <v>#VALUE!</v>
      </c>
      <c r="F276" s="71" t="e">
        <f t="shared" si="13"/>
        <v>#VALUE!</v>
      </c>
      <c r="G276" s="70" t="e">
        <f t="shared" si="14"/>
        <v>#VALUE!</v>
      </c>
      <c r="H276" s="70" t="e">
        <f>_xlfn.IFS('WS-2, WS-3, &amp; WS-4'!$B$6='Watershed Precip Data'!$C$3,'Watershed Precip Data'!C278,'Watershed Precip Data'!$C$14='Watershed Precip Data'!$D$3,'Watershed Precip Data'!D278,'WS-2, WS-3, &amp; WS-4'!$B$6='Watershed Precip Data'!$E$3,'Watershed Precip Data'!E278,'WS-2, WS-3, &amp; WS-4'!$B$6='Watershed Precip Data'!$F$3,'Watershed Precip Data'!F278,'WS-2, WS-3, &amp; WS-4'!$B$6='Watershed Precip Data'!$G$3,'Watershed Precip Data'!G278,'Watershed Precip Data'!$C$14='Watershed Precip Data'!$H$3,'Watershed Precip Data'!H278,'WS-2, WS-3, &amp; WS-4'!$B$6='Watershed Precip Data'!$I$3,'Watershed Precip Data'!I278,'WS-2, WS-3, &amp; WS-4'!$B$6='Watershed Precip Data'!$J$3,'Watershed Precip Data'!J278,'WS-2, WS-3, &amp; WS-4'!$B$6='Watershed Precip Data'!$K$3,'Watershed Precip Data'!K278)</f>
        <v>#N/A</v>
      </c>
      <c r="I276" s="239" t="e">
        <f>MIN(($L$3*('FM-1 &amp; FM-3'!$B$13)),(G276+C276))</f>
        <v>#N/A</v>
      </c>
    </row>
    <row r="277" spans="1:9">
      <c r="A277" s="19">
        <v>10</v>
      </c>
      <c r="B277" s="18">
        <v>1</v>
      </c>
      <c r="C277" s="70" t="e">
        <f>'WS-2, WS-3, &amp; WS-4'!$B$28*'Water Supply Calcs'!$N$7*H277</f>
        <v>#VALUE!</v>
      </c>
      <c r="D277" s="70">
        <v>0</v>
      </c>
      <c r="E277" s="70" t="e">
        <f t="shared" si="12"/>
        <v>#VALUE!</v>
      </c>
      <c r="F277" s="71" t="e">
        <f t="shared" si="13"/>
        <v>#VALUE!</v>
      </c>
      <c r="G277" s="70" t="e">
        <f t="shared" si="14"/>
        <v>#VALUE!</v>
      </c>
      <c r="H277" s="70" t="e">
        <f>_xlfn.IFS('WS-2, WS-3, &amp; WS-4'!$B$6='Watershed Precip Data'!$C$3,'Watershed Precip Data'!C279,'Watershed Precip Data'!$C$14='Watershed Precip Data'!$D$3,'Watershed Precip Data'!D279,'WS-2, WS-3, &amp; WS-4'!$B$6='Watershed Precip Data'!$E$3,'Watershed Precip Data'!E279,'WS-2, WS-3, &amp; WS-4'!$B$6='Watershed Precip Data'!$F$3,'Watershed Precip Data'!F279,'WS-2, WS-3, &amp; WS-4'!$B$6='Watershed Precip Data'!$G$3,'Watershed Precip Data'!G279,'Watershed Precip Data'!$C$14='Watershed Precip Data'!$H$3,'Watershed Precip Data'!H279,'WS-2, WS-3, &amp; WS-4'!$B$6='Watershed Precip Data'!$I$3,'Watershed Precip Data'!I279,'WS-2, WS-3, &amp; WS-4'!$B$6='Watershed Precip Data'!$J$3,'Watershed Precip Data'!J279,'WS-2, WS-3, &amp; WS-4'!$B$6='Watershed Precip Data'!$K$3,'Watershed Precip Data'!K279)</f>
        <v>#N/A</v>
      </c>
      <c r="I277" s="239" t="e">
        <f>MIN(($L$3*('FM-1 &amp; FM-3'!$B$13)),(G277+C277))</f>
        <v>#N/A</v>
      </c>
    </row>
    <row r="278" spans="1:9">
      <c r="A278" s="19">
        <v>10</v>
      </c>
      <c r="B278" s="18">
        <v>2</v>
      </c>
      <c r="C278" s="70" t="e">
        <f>'WS-2, WS-3, &amp; WS-4'!$B$28*'Water Supply Calcs'!$N$7*H278</f>
        <v>#VALUE!</v>
      </c>
      <c r="D278" s="70">
        <v>0</v>
      </c>
      <c r="E278" s="70" t="e">
        <f t="shared" si="12"/>
        <v>#VALUE!</v>
      </c>
      <c r="F278" s="71" t="e">
        <f t="shared" si="13"/>
        <v>#VALUE!</v>
      </c>
      <c r="G278" s="70" t="e">
        <f t="shared" si="14"/>
        <v>#VALUE!</v>
      </c>
      <c r="H278" s="70" t="e">
        <f>_xlfn.IFS('WS-2, WS-3, &amp; WS-4'!$B$6='Watershed Precip Data'!$C$3,'Watershed Precip Data'!C280,'Watershed Precip Data'!$C$14='Watershed Precip Data'!$D$3,'Watershed Precip Data'!D280,'WS-2, WS-3, &amp; WS-4'!$B$6='Watershed Precip Data'!$E$3,'Watershed Precip Data'!E280,'WS-2, WS-3, &amp; WS-4'!$B$6='Watershed Precip Data'!$F$3,'Watershed Precip Data'!F280,'WS-2, WS-3, &amp; WS-4'!$B$6='Watershed Precip Data'!$G$3,'Watershed Precip Data'!G280,'Watershed Precip Data'!$C$14='Watershed Precip Data'!$H$3,'Watershed Precip Data'!H280,'WS-2, WS-3, &amp; WS-4'!$B$6='Watershed Precip Data'!$I$3,'Watershed Precip Data'!I280,'WS-2, WS-3, &amp; WS-4'!$B$6='Watershed Precip Data'!$J$3,'Watershed Precip Data'!J280,'WS-2, WS-3, &amp; WS-4'!$B$6='Watershed Precip Data'!$K$3,'Watershed Precip Data'!K280)</f>
        <v>#N/A</v>
      </c>
      <c r="I278" s="239" t="e">
        <f>MIN(($L$3*('FM-1 &amp; FM-3'!$B$13)),(G278+C278))</f>
        <v>#N/A</v>
      </c>
    </row>
    <row r="279" spans="1:9">
      <c r="A279" s="19">
        <v>10</v>
      </c>
      <c r="B279" s="18">
        <v>3</v>
      </c>
      <c r="C279" s="70" t="e">
        <f>'WS-2, WS-3, &amp; WS-4'!$B$28*'Water Supply Calcs'!$N$7*H279</f>
        <v>#VALUE!</v>
      </c>
      <c r="D279" s="70">
        <v>0</v>
      </c>
      <c r="E279" s="70" t="e">
        <f t="shared" si="12"/>
        <v>#VALUE!</v>
      </c>
      <c r="F279" s="71" t="e">
        <f t="shared" si="13"/>
        <v>#VALUE!</v>
      </c>
      <c r="G279" s="70" t="e">
        <f t="shared" si="14"/>
        <v>#VALUE!</v>
      </c>
      <c r="H279" s="70" t="e">
        <f>_xlfn.IFS('WS-2, WS-3, &amp; WS-4'!$B$6='Watershed Precip Data'!$C$3,'Watershed Precip Data'!C281,'Watershed Precip Data'!$C$14='Watershed Precip Data'!$D$3,'Watershed Precip Data'!D281,'WS-2, WS-3, &amp; WS-4'!$B$6='Watershed Precip Data'!$E$3,'Watershed Precip Data'!E281,'WS-2, WS-3, &amp; WS-4'!$B$6='Watershed Precip Data'!$F$3,'Watershed Precip Data'!F281,'WS-2, WS-3, &amp; WS-4'!$B$6='Watershed Precip Data'!$G$3,'Watershed Precip Data'!G281,'Watershed Precip Data'!$C$14='Watershed Precip Data'!$H$3,'Watershed Precip Data'!H281,'WS-2, WS-3, &amp; WS-4'!$B$6='Watershed Precip Data'!$I$3,'Watershed Precip Data'!I281,'WS-2, WS-3, &amp; WS-4'!$B$6='Watershed Precip Data'!$J$3,'Watershed Precip Data'!J281,'WS-2, WS-3, &amp; WS-4'!$B$6='Watershed Precip Data'!$K$3,'Watershed Precip Data'!K281)</f>
        <v>#N/A</v>
      </c>
      <c r="I279" s="239" t="e">
        <f>MIN(($L$3*('FM-1 &amp; FM-3'!$B$13)),(G279+C279))</f>
        <v>#N/A</v>
      </c>
    </row>
    <row r="280" spans="1:9">
      <c r="A280" s="19">
        <v>10</v>
      </c>
      <c r="B280" s="18">
        <v>4</v>
      </c>
      <c r="C280" s="70" t="e">
        <f>'WS-2, WS-3, &amp; WS-4'!$B$28*'Water Supply Calcs'!$N$7*H280</f>
        <v>#VALUE!</v>
      </c>
      <c r="D280" s="70">
        <v>0</v>
      </c>
      <c r="E280" s="70" t="e">
        <f t="shared" si="12"/>
        <v>#VALUE!</v>
      </c>
      <c r="F280" s="71" t="e">
        <f t="shared" si="13"/>
        <v>#VALUE!</v>
      </c>
      <c r="G280" s="70" t="e">
        <f t="shared" si="14"/>
        <v>#VALUE!</v>
      </c>
      <c r="H280" s="70" t="e">
        <f>_xlfn.IFS('WS-2, WS-3, &amp; WS-4'!$B$6='Watershed Precip Data'!$C$3,'Watershed Precip Data'!C282,'Watershed Precip Data'!$C$14='Watershed Precip Data'!$D$3,'Watershed Precip Data'!D282,'WS-2, WS-3, &amp; WS-4'!$B$6='Watershed Precip Data'!$E$3,'Watershed Precip Data'!E282,'WS-2, WS-3, &amp; WS-4'!$B$6='Watershed Precip Data'!$F$3,'Watershed Precip Data'!F282,'WS-2, WS-3, &amp; WS-4'!$B$6='Watershed Precip Data'!$G$3,'Watershed Precip Data'!G282,'Watershed Precip Data'!$C$14='Watershed Precip Data'!$H$3,'Watershed Precip Data'!H282,'WS-2, WS-3, &amp; WS-4'!$B$6='Watershed Precip Data'!$I$3,'Watershed Precip Data'!I282,'WS-2, WS-3, &amp; WS-4'!$B$6='Watershed Precip Data'!$J$3,'Watershed Precip Data'!J282,'WS-2, WS-3, &amp; WS-4'!$B$6='Watershed Precip Data'!$K$3,'Watershed Precip Data'!K282)</f>
        <v>#N/A</v>
      </c>
      <c r="I280" s="239" t="e">
        <f>MIN(($L$3*('FM-1 &amp; FM-3'!$B$13)),(G280+C280))</f>
        <v>#N/A</v>
      </c>
    </row>
    <row r="281" spans="1:9">
      <c r="A281" s="19">
        <v>10</v>
      </c>
      <c r="B281" s="18">
        <v>5</v>
      </c>
      <c r="C281" s="70" t="e">
        <f>'WS-2, WS-3, &amp; WS-4'!$B$28*'Water Supply Calcs'!$N$7*H281</f>
        <v>#VALUE!</v>
      </c>
      <c r="D281" s="70">
        <v>0</v>
      </c>
      <c r="E281" s="70" t="e">
        <f t="shared" si="12"/>
        <v>#VALUE!</v>
      </c>
      <c r="F281" s="71" t="e">
        <f t="shared" si="13"/>
        <v>#VALUE!</v>
      </c>
      <c r="G281" s="70" t="e">
        <f t="shared" si="14"/>
        <v>#VALUE!</v>
      </c>
      <c r="H281" s="70" t="e">
        <f>_xlfn.IFS('WS-2, WS-3, &amp; WS-4'!$B$6='Watershed Precip Data'!$C$3,'Watershed Precip Data'!C283,'Watershed Precip Data'!$C$14='Watershed Precip Data'!$D$3,'Watershed Precip Data'!D283,'WS-2, WS-3, &amp; WS-4'!$B$6='Watershed Precip Data'!$E$3,'Watershed Precip Data'!E283,'WS-2, WS-3, &amp; WS-4'!$B$6='Watershed Precip Data'!$F$3,'Watershed Precip Data'!F283,'WS-2, WS-3, &amp; WS-4'!$B$6='Watershed Precip Data'!$G$3,'Watershed Precip Data'!G283,'Watershed Precip Data'!$C$14='Watershed Precip Data'!$H$3,'Watershed Precip Data'!H283,'WS-2, WS-3, &amp; WS-4'!$B$6='Watershed Precip Data'!$I$3,'Watershed Precip Data'!I283,'WS-2, WS-3, &amp; WS-4'!$B$6='Watershed Precip Data'!$J$3,'Watershed Precip Data'!J283,'WS-2, WS-3, &amp; WS-4'!$B$6='Watershed Precip Data'!$K$3,'Watershed Precip Data'!K283)</f>
        <v>#N/A</v>
      </c>
      <c r="I281" s="239" t="e">
        <f>MIN(($L$3*('FM-1 &amp; FM-3'!$B$13)),(G281+C281))</f>
        <v>#N/A</v>
      </c>
    </row>
    <row r="282" spans="1:9">
      <c r="A282" s="19">
        <v>10</v>
      </c>
      <c r="B282" s="18">
        <v>6</v>
      </c>
      <c r="C282" s="70" t="e">
        <f>'WS-2, WS-3, &amp; WS-4'!$B$28*'Water Supply Calcs'!$N$7*H282</f>
        <v>#VALUE!</v>
      </c>
      <c r="D282" s="70">
        <v>0</v>
      </c>
      <c r="E282" s="70" t="e">
        <f t="shared" si="12"/>
        <v>#VALUE!</v>
      </c>
      <c r="F282" s="71" t="e">
        <f t="shared" si="13"/>
        <v>#VALUE!</v>
      </c>
      <c r="G282" s="70" t="e">
        <f t="shared" si="14"/>
        <v>#VALUE!</v>
      </c>
      <c r="H282" s="70" t="e">
        <f>_xlfn.IFS('WS-2, WS-3, &amp; WS-4'!$B$6='Watershed Precip Data'!$C$3,'Watershed Precip Data'!C284,'Watershed Precip Data'!$C$14='Watershed Precip Data'!$D$3,'Watershed Precip Data'!D284,'WS-2, WS-3, &amp; WS-4'!$B$6='Watershed Precip Data'!$E$3,'Watershed Precip Data'!E284,'WS-2, WS-3, &amp; WS-4'!$B$6='Watershed Precip Data'!$F$3,'Watershed Precip Data'!F284,'WS-2, WS-3, &amp; WS-4'!$B$6='Watershed Precip Data'!$G$3,'Watershed Precip Data'!G284,'Watershed Precip Data'!$C$14='Watershed Precip Data'!$H$3,'Watershed Precip Data'!H284,'WS-2, WS-3, &amp; WS-4'!$B$6='Watershed Precip Data'!$I$3,'Watershed Precip Data'!I284,'WS-2, WS-3, &amp; WS-4'!$B$6='Watershed Precip Data'!$J$3,'Watershed Precip Data'!J284,'WS-2, WS-3, &amp; WS-4'!$B$6='Watershed Precip Data'!$K$3,'Watershed Precip Data'!K284)</f>
        <v>#N/A</v>
      </c>
      <c r="I282" s="239" t="e">
        <f>MIN(($L$3*('FM-1 &amp; FM-3'!$B$13)),(G282+C282))</f>
        <v>#N/A</v>
      </c>
    </row>
    <row r="283" spans="1:9">
      <c r="A283" s="19">
        <v>10</v>
      </c>
      <c r="B283" s="18">
        <v>7</v>
      </c>
      <c r="C283" s="70" t="e">
        <f>'WS-2, WS-3, &amp; WS-4'!$B$28*'Water Supply Calcs'!$N$7*H283</f>
        <v>#VALUE!</v>
      </c>
      <c r="D283" s="70">
        <v>0</v>
      </c>
      <c r="E283" s="70" t="e">
        <f t="shared" si="12"/>
        <v>#VALUE!</v>
      </c>
      <c r="F283" s="71" t="e">
        <f t="shared" si="13"/>
        <v>#VALUE!</v>
      </c>
      <c r="G283" s="70" t="e">
        <f t="shared" si="14"/>
        <v>#VALUE!</v>
      </c>
      <c r="H283" s="70" t="e">
        <f>_xlfn.IFS('WS-2, WS-3, &amp; WS-4'!$B$6='Watershed Precip Data'!$C$3,'Watershed Precip Data'!C285,'Watershed Precip Data'!$C$14='Watershed Precip Data'!$D$3,'Watershed Precip Data'!D285,'WS-2, WS-3, &amp; WS-4'!$B$6='Watershed Precip Data'!$E$3,'Watershed Precip Data'!E285,'WS-2, WS-3, &amp; WS-4'!$B$6='Watershed Precip Data'!$F$3,'Watershed Precip Data'!F285,'WS-2, WS-3, &amp; WS-4'!$B$6='Watershed Precip Data'!$G$3,'Watershed Precip Data'!G285,'Watershed Precip Data'!$C$14='Watershed Precip Data'!$H$3,'Watershed Precip Data'!H285,'WS-2, WS-3, &amp; WS-4'!$B$6='Watershed Precip Data'!$I$3,'Watershed Precip Data'!I285,'WS-2, WS-3, &amp; WS-4'!$B$6='Watershed Precip Data'!$J$3,'Watershed Precip Data'!J285,'WS-2, WS-3, &amp; WS-4'!$B$6='Watershed Precip Data'!$K$3,'Watershed Precip Data'!K285)</f>
        <v>#N/A</v>
      </c>
      <c r="I283" s="239" t="e">
        <f>MIN(($L$3*('FM-1 &amp; FM-3'!$B$13)),(G283+C283))</f>
        <v>#N/A</v>
      </c>
    </row>
    <row r="284" spans="1:9">
      <c r="A284" s="19">
        <v>10</v>
      </c>
      <c r="B284" s="18">
        <v>8</v>
      </c>
      <c r="C284" s="70" t="e">
        <f>'WS-2, WS-3, &amp; WS-4'!$B$28*'Water Supply Calcs'!$N$7*H284</f>
        <v>#VALUE!</v>
      </c>
      <c r="D284" s="70">
        <v>0</v>
      </c>
      <c r="E284" s="70" t="e">
        <f t="shared" si="12"/>
        <v>#VALUE!</v>
      </c>
      <c r="F284" s="71" t="e">
        <f t="shared" si="13"/>
        <v>#VALUE!</v>
      </c>
      <c r="G284" s="70" t="e">
        <f t="shared" si="14"/>
        <v>#VALUE!</v>
      </c>
      <c r="H284" s="70" t="e">
        <f>_xlfn.IFS('WS-2, WS-3, &amp; WS-4'!$B$6='Watershed Precip Data'!$C$3,'Watershed Precip Data'!C286,'Watershed Precip Data'!$C$14='Watershed Precip Data'!$D$3,'Watershed Precip Data'!D286,'WS-2, WS-3, &amp; WS-4'!$B$6='Watershed Precip Data'!$E$3,'Watershed Precip Data'!E286,'WS-2, WS-3, &amp; WS-4'!$B$6='Watershed Precip Data'!$F$3,'Watershed Precip Data'!F286,'WS-2, WS-3, &amp; WS-4'!$B$6='Watershed Precip Data'!$G$3,'Watershed Precip Data'!G286,'Watershed Precip Data'!$C$14='Watershed Precip Data'!$H$3,'Watershed Precip Data'!H286,'WS-2, WS-3, &amp; WS-4'!$B$6='Watershed Precip Data'!$I$3,'Watershed Precip Data'!I286,'WS-2, WS-3, &amp; WS-4'!$B$6='Watershed Precip Data'!$J$3,'Watershed Precip Data'!J286,'WS-2, WS-3, &amp; WS-4'!$B$6='Watershed Precip Data'!$K$3,'Watershed Precip Data'!K286)</f>
        <v>#N/A</v>
      </c>
      <c r="I284" s="239" t="e">
        <f>MIN(($L$3*('FM-1 &amp; FM-3'!$B$13)),(G284+C284))</f>
        <v>#N/A</v>
      </c>
    </row>
    <row r="285" spans="1:9">
      <c r="A285" s="19">
        <v>10</v>
      </c>
      <c r="B285" s="18">
        <v>9</v>
      </c>
      <c r="C285" s="70" t="e">
        <f>'WS-2, WS-3, &amp; WS-4'!$B$28*'Water Supply Calcs'!$N$7*H285</f>
        <v>#VALUE!</v>
      </c>
      <c r="D285" s="70">
        <v>0</v>
      </c>
      <c r="E285" s="70" t="e">
        <f t="shared" si="12"/>
        <v>#VALUE!</v>
      </c>
      <c r="F285" s="71" t="e">
        <f t="shared" si="13"/>
        <v>#VALUE!</v>
      </c>
      <c r="G285" s="70" t="e">
        <f t="shared" si="14"/>
        <v>#VALUE!</v>
      </c>
      <c r="H285" s="70" t="e">
        <f>_xlfn.IFS('WS-2, WS-3, &amp; WS-4'!$B$6='Watershed Precip Data'!$C$3,'Watershed Precip Data'!C287,'Watershed Precip Data'!$C$14='Watershed Precip Data'!$D$3,'Watershed Precip Data'!D287,'WS-2, WS-3, &amp; WS-4'!$B$6='Watershed Precip Data'!$E$3,'Watershed Precip Data'!E287,'WS-2, WS-3, &amp; WS-4'!$B$6='Watershed Precip Data'!$F$3,'Watershed Precip Data'!F287,'WS-2, WS-3, &amp; WS-4'!$B$6='Watershed Precip Data'!$G$3,'Watershed Precip Data'!G287,'Watershed Precip Data'!$C$14='Watershed Precip Data'!$H$3,'Watershed Precip Data'!H287,'WS-2, WS-3, &amp; WS-4'!$B$6='Watershed Precip Data'!$I$3,'Watershed Precip Data'!I287,'WS-2, WS-3, &amp; WS-4'!$B$6='Watershed Precip Data'!$J$3,'Watershed Precip Data'!J287,'WS-2, WS-3, &amp; WS-4'!$B$6='Watershed Precip Data'!$K$3,'Watershed Precip Data'!K287)</f>
        <v>#N/A</v>
      </c>
      <c r="I285" s="239" t="e">
        <f>MIN(($L$3*('FM-1 &amp; FM-3'!$B$13)),(G285+C285))</f>
        <v>#N/A</v>
      </c>
    </row>
    <row r="286" spans="1:9">
      <c r="A286" s="19">
        <v>10</v>
      </c>
      <c r="B286" s="18">
        <v>10</v>
      </c>
      <c r="C286" s="70" t="e">
        <f>'WS-2, WS-3, &amp; WS-4'!$B$28*'Water Supply Calcs'!$N$7*H286</f>
        <v>#VALUE!</v>
      </c>
      <c r="D286" s="70">
        <v>0</v>
      </c>
      <c r="E286" s="70" t="e">
        <f t="shared" si="12"/>
        <v>#VALUE!</v>
      </c>
      <c r="F286" s="71" t="e">
        <f t="shared" si="13"/>
        <v>#VALUE!</v>
      </c>
      <c r="G286" s="70" t="e">
        <f t="shared" si="14"/>
        <v>#VALUE!</v>
      </c>
      <c r="H286" s="70" t="e">
        <f>_xlfn.IFS('WS-2, WS-3, &amp; WS-4'!$B$6='Watershed Precip Data'!$C$3,'Watershed Precip Data'!C288,'Watershed Precip Data'!$C$14='Watershed Precip Data'!$D$3,'Watershed Precip Data'!D288,'WS-2, WS-3, &amp; WS-4'!$B$6='Watershed Precip Data'!$E$3,'Watershed Precip Data'!E288,'WS-2, WS-3, &amp; WS-4'!$B$6='Watershed Precip Data'!$F$3,'Watershed Precip Data'!F288,'WS-2, WS-3, &amp; WS-4'!$B$6='Watershed Precip Data'!$G$3,'Watershed Precip Data'!G288,'Watershed Precip Data'!$C$14='Watershed Precip Data'!$H$3,'Watershed Precip Data'!H288,'WS-2, WS-3, &amp; WS-4'!$B$6='Watershed Precip Data'!$I$3,'Watershed Precip Data'!I288,'WS-2, WS-3, &amp; WS-4'!$B$6='Watershed Precip Data'!$J$3,'Watershed Precip Data'!J288,'WS-2, WS-3, &amp; WS-4'!$B$6='Watershed Precip Data'!$K$3,'Watershed Precip Data'!K288)</f>
        <v>#N/A</v>
      </c>
      <c r="I286" s="239" t="e">
        <f>MIN(($L$3*('FM-1 &amp; FM-3'!$B$13)),(G286+C286))</f>
        <v>#N/A</v>
      </c>
    </row>
    <row r="287" spans="1:9">
      <c r="A287" s="19">
        <v>10</v>
      </c>
      <c r="B287" s="18">
        <v>11</v>
      </c>
      <c r="C287" s="70" t="e">
        <f>'WS-2, WS-3, &amp; WS-4'!$B$28*'Water Supply Calcs'!$N$7*H287</f>
        <v>#VALUE!</v>
      </c>
      <c r="D287" s="70">
        <v>0</v>
      </c>
      <c r="E287" s="70" t="e">
        <f t="shared" si="12"/>
        <v>#VALUE!</v>
      </c>
      <c r="F287" s="71" t="e">
        <f t="shared" si="13"/>
        <v>#VALUE!</v>
      </c>
      <c r="G287" s="70" t="e">
        <f t="shared" si="14"/>
        <v>#VALUE!</v>
      </c>
      <c r="H287" s="70" t="e">
        <f>_xlfn.IFS('WS-2, WS-3, &amp; WS-4'!$B$6='Watershed Precip Data'!$C$3,'Watershed Precip Data'!C289,'Watershed Precip Data'!$C$14='Watershed Precip Data'!$D$3,'Watershed Precip Data'!D289,'WS-2, WS-3, &amp; WS-4'!$B$6='Watershed Precip Data'!$E$3,'Watershed Precip Data'!E289,'WS-2, WS-3, &amp; WS-4'!$B$6='Watershed Precip Data'!$F$3,'Watershed Precip Data'!F289,'WS-2, WS-3, &amp; WS-4'!$B$6='Watershed Precip Data'!$G$3,'Watershed Precip Data'!G289,'Watershed Precip Data'!$C$14='Watershed Precip Data'!$H$3,'Watershed Precip Data'!H289,'WS-2, WS-3, &amp; WS-4'!$B$6='Watershed Precip Data'!$I$3,'Watershed Precip Data'!I289,'WS-2, WS-3, &amp; WS-4'!$B$6='Watershed Precip Data'!$J$3,'Watershed Precip Data'!J289,'WS-2, WS-3, &amp; WS-4'!$B$6='Watershed Precip Data'!$K$3,'Watershed Precip Data'!K289)</f>
        <v>#N/A</v>
      </c>
      <c r="I287" s="239" t="e">
        <f>MIN(($L$3*('FM-1 &amp; FM-3'!$B$13)),(G287+C287))</f>
        <v>#N/A</v>
      </c>
    </row>
    <row r="288" spans="1:9">
      <c r="A288" s="19">
        <v>10</v>
      </c>
      <c r="B288" s="18">
        <v>12</v>
      </c>
      <c r="C288" s="70" t="e">
        <f>'WS-2, WS-3, &amp; WS-4'!$B$28*'Water Supply Calcs'!$N$7*H288</f>
        <v>#VALUE!</v>
      </c>
      <c r="D288" s="70">
        <v>0</v>
      </c>
      <c r="E288" s="70" t="e">
        <f t="shared" si="12"/>
        <v>#VALUE!</v>
      </c>
      <c r="F288" s="71" t="e">
        <f t="shared" si="13"/>
        <v>#VALUE!</v>
      </c>
      <c r="G288" s="70" t="e">
        <f t="shared" si="14"/>
        <v>#VALUE!</v>
      </c>
      <c r="H288" s="70" t="e">
        <f>_xlfn.IFS('WS-2, WS-3, &amp; WS-4'!$B$6='Watershed Precip Data'!$C$3,'Watershed Precip Data'!C290,'Watershed Precip Data'!$C$14='Watershed Precip Data'!$D$3,'Watershed Precip Data'!D290,'WS-2, WS-3, &amp; WS-4'!$B$6='Watershed Precip Data'!$E$3,'Watershed Precip Data'!E290,'WS-2, WS-3, &amp; WS-4'!$B$6='Watershed Precip Data'!$F$3,'Watershed Precip Data'!F290,'WS-2, WS-3, &amp; WS-4'!$B$6='Watershed Precip Data'!$G$3,'Watershed Precip Data'!G290,'Watershed Precip Data'!$C$14='Watershed Precip Data'!$H$3,'Watershed Precip Data'!H290,'WS-2, WS-3, &amp; WS-4'!$B$6='Watershed Precip Data'!$I$3,'Watershed Precip Data'!I290,'WS-2, WS-3, &amp; WS-4'!$B$6='Watershed Precip Data'!$J$3,'Watershed Precip Data'!J290,'WS-2, WS-3, &amp; WS-4'!$B$6='Watershed Precip Data'!$K$3,'Watershed Precip Data'!K290)</f>
        <v>#N/A</v>
      </c>
      <c r="I288" s="239" t="e">
        <f>MIN(($L$3*('FM-1 &amp; FM-3'!$B$13)),(G288+C288))</f>
        <v>#N/A</v>
      </c>
    </row>
    <row r="289" spans="1:9">
      <c r="A289" s="19">
        <v>10</v>
      </c>
      <c r="B289" s="18">
        <v>13</v>
      </c>
      <c r="C289" s="70" t="e">
        <f>'WS-2, WS-3, &amp; WS-4'!$B$28*'Water Supply Calcs'!$N$7*H289</f>
        <v>#VALUE!</v>
      </c>
      <c r="D289" s="70">
        <v>0</v>
      </c>
      <c r="E289" s="70" t="e">
        <f t="shared" si="12"/>
        <v>#VALUE!</v>
      </c>
      <c r="F289" s="71" t="e">
        <f t="shared" si="13"/>
        <v>#VALUE!</v>
      </c>
      <c r="G289" s="70" t="e">
        <f t="shared" si="14"/>
        <v>#VALUE!</v>
      </c>
      <c r="H289" s="70" t="e">
        <f>_xlfn.IFS('WS-2, WS-3, &amp; WS-4'!$B$6='Watershed Precip Data'!$C$3,'Watershed Precip Data'!C291,'Watershed Precip Data'!$C$14='Watershed Precip Data'!$D$3,'Watershed Precip Data'!D291,'WS-2, WS-3, &amp; WS-4'!$B$6='Watershed Precip Data'!$E$3,'Watershed Precip Data'!E291,'WS-2, WS-3, &amp; WS-4'!$B$6='Watershed Precip Data'!$F$3,'Watershed Precip Data'!F291,'WS-2, WS-3, &amp; WS-4'!$B$6='Watershed Precip Data'!$G$3,'Watershed Precip Data'!G291,'Watershed Precip Data'!$C$14='Watershed Precip Data'!$H$3,'Watershed Precip Data'!H291,'WS-2, WS-3, &amp; WS-4'!$B$6='Watershed Precip Data'!$I$3,'Watershed Precip Data'!I291,'WS-2, WS-3, &amp; WS-4'!$B$6='Watershed Precip Data'!$J$3,'Watershed Precip Data'!J291,'WS-2, WS-3, &amp; WS-4'!$B$6='Watershed Precip Data'!$K$3,'Watershed Precip Data'!K291)</f>
        <v>#N/A</v>
      </c>
      <c r="I289" s="239" t="e">
        <f>MIN(($L$3*('FM-1 &amp; FM-3'!$B$13)),(G289+C289))</f>
        <v>#N/A</v>
      </c>
    </row>
    <row r="290" spans="1:9">
      <c r="A290" s="19">
        <v>10</v>
      </c>
      <c r="B290" s="18">
        <v>14</v>
      </c>
      <c r="C290" s="70" t="e">
        <f>'WS-2, WS-3, &amp; WS-4'!$B$28*'Water Supply Calcs'!$N$7*H290</f>
        <v>#VALUE!</v>
      </c>
      <c r="D290" s="70">
        <v>0</v>
      </c>
      <c r="E290" s="70" t="e">
        <f t="shared" si="12"/>
        <v>#VALUE!</v>
      </c>
      <c r="F290" s="71" t="e">
        <f t="shared" si="13"/>
        <v>#VALUE!</v>
      </c>
      <c r="G290" s="70" t="e">
        <f t="shared" si="14"/>
        <v>#VALUE!</v>
      </c>
      <c r="H290" s="70" t="e">
        <f>_xlfn.IFS('WS-2, WS-3, &amp; WS-4'!$B$6='Watershed Precip Data'!$C$3,'Watershed Precip Data'!C292,'Watershed Precip Data'!$C$14='Watershed Precip Data'!$D$3,'Watershed Precip Data'!D292,'WS-2, WS-3, &amp; WS-4'!$B$6='Watershed Precip Data'!$E$3,'Watershed Precip Data'!E292,'WS-2, WS-3, &amp; WS-4'!$B$6='Watershed Precip Data'!$F$3,'Watershed Precip Data'!F292,'WS-2, WS-3, &amp; WS-4'!$B$6='Watershed Precip Data'!$G$3,'Watershed Precip Data'!G292,'Watershed Precip Data'!$C$14='Watershed Precip Data'!$H$3,'Watershed Precip Data'!H292,'WS-2, WS-3, &amp; WS-4'!$B$6='Watershed Precip Data'!$I$3,'Watershed Precip Data'!I292,'WS-2, WS-3, &amp; WS-4'!$B$6='Watershed Precip Data'!$J$3,'Watershed Precip Data'!J292,'WS-2, WS-3, &amp; WS-4'!$B$6='Watershed Precip Data'!$K$3,'Watershed Precip Data'!K292)</f>
        <v>#N/A</v>
      </c>
      <c r="I290" s="239" t="e">
        <f>MIN(($L$3*('FM-1 &amp; FM-3'!$B$13)),(G290+C290))</f>
        <v>#N/A</v>
      </c>
    </row>
    <row r="291" spans="1:9">
      <c r="A291" s="19">
        <v>10</v>
      </c>
      <c r="B291" s="18">
        <v>15</v>
      </c>
      <c r="C291" s="70" t="e">
        <f>'WS-2, WS-3, &amp; WS-4'!$B$28*'Water Supply Calcs'!$N$7*H291</f>
        <v>#VALUE!</v>
      </c>
      <c r="D291" s="70">
        <v>0</v>
      </c>
      <c r="E291" s="70" t="e">
        <f t="shared" si="12"/>
        <v>#VALUE!</v>
      </c>
      <c r="F291" s="71" t="e">
        <f t="shared" si="13"/>
        <v>#VALUE!</v>
      </c>
      <c r="G291" s="70" t="e">
        <f t="shared" si="14"/>
        <v>#VALUE!</v>
      </c>
      <c r="H291" s="70" t="e">
        <f>_xlfn.IFS('WS-2, WS-3, &amp; WS-4'!$B$6='Watershed Precip Data'!$C$3,'Watershed Precip Data'!C293,'Watershed Precip Data'!$C$14='Watershed Precip Data'!$D$3,'Watershed Precip Data'!D293,'WS-2, WS-3, &amp; WS-4'!$B$6='Watershed Precip Data'!$E$3,'Watershed Precip Data'!E293,'WS-2, WS-3, &amp; WS-4'!$B$6='Watershed Precip Data'!$F$3,'Watershed Precip Data'!F293,'WS-2, WS-3, &amp; WS-4'!$B$6='Watershed Precip Data'!$G$3,'Watershed Precip Data'!G293,'Watershed Precip Data'!$C$14='Watershed Precip Data'!$H$3,'Watershed Precip Data'!H293,'WS-2, WS-3, &amp; WS-4'!$B$6='Watershed Precip Data'!$I$3,'Watershed Precip Data'!I293,'WS-2, WS-3, &amp; WS-4'!$B$6='Watershed Precip Data'!$J$3,'Watershed Precip Data'!J293,'WS-2, WS-3, &amp; WS-4'!$B$6='Watershed Precip Data'!$K$3,'Watershed Precip Data'!K293)</f>
        <v>#N/A</v>
      </c>
      <c r="I291" s="239" t="e">
        <f>MIN(($L$3*('FM-1 &amp; FM-3'!$B$13)),(G291+C291))</f>
        <v>#N/A</v>
      </c>
    </row>
    <row r="292" spans="1:9">
      <c r="A292" s="19">
        <v>10</v>
      </c>
      <c r="B292" s="18">
        <v>16</v>
      </c>
      <c r="C292" s="70" t="e">
        <f>'WS-2, WS-3, &amp; WS-4'!$B$28*'Water Supply Calcs'!$N$7*H292</f>
        <v>#VALUE!</v>
      </c>
      <c r="D292" s="70">
        <v>0</v>
      </c>
      <c r="E292" s="70" t="e">
        <f t="shared" si="12"/>
        <v>#VALUE!</v>
      </c>
      <c r="F292" s="71" t="e">
        <f t="shared" si="13"/>
        <v>#VALUE!</v>
      </c>
      <c r="G292" s="70" t="e">
        <f t="shared" si="14"/>
        <v>#VALUE!</v>
      </c>
      <c r="H292" s="70" t="e">
        <f>_xlfn.IFS('WS-2, WS-3, &amp; WS-4'!$B$6='Watershed Precip Data'!$C$3,'Watershed Precip Data'!C294,'Watershed Precip Data'!$C$14='Watershed Precip Data'!$D$3,'Watershed Precip Data'!D294,'WS-2, WS-3, &amp; WS-4'!$B$6='Watershed Precip Data'!$E$3,'Watershed Precip Data'!E294,'WS-2, WS-3, &amp; WS-4'!$B$6='Watershed Precip Data'!$F$3,'Watershed Precip Data'!F294,'WS-2, WS-3, &amp; WS-4'!$B$6='Watershed Precip Data'!$G$3,'Watershed Precip Data'!G294,'Watershed Precip Data'!$C$14='Watershed Precip Data'!$H$3,'Watershed Precip Data'!H294,'WS-2, WS-3, &amp; WS-4'!$B$6='Watershed Precip Data'!$I$3,'Watershed Precip Data'!I294,'WS-2, WS-3, &amp; WS-4'!$B$6='Watershed Precip Data'!$J$3,'Watershed Precip Data'!J294,'WS-2, WS-3, &amp; WS-4'!$B$6='Watershed Precip Data'!$K$3,'Watershed Precip Data'!K294)</f>
        <v>#N/A</v>
      </c>
      <c r="I292" s="239" t="e">
        <f>MIN(($L$3*('FM-1 &amp; FM-3'!$B$13)),(G292+C292))</f>
        <v>#N/A</v>
      </c>
    </row>
    <row r="293" spans="1:9">
      <c r="A293" s="19">
        <v>10</v>
      </c>
      <c r="B293" s="18">
        <v>17</v>
      </c>
      <c r="C293" s="70" t="e">
        <f>'WS-2, WS-3, &amp; WS-4'!$B$28*'Water Supply Calcs'!$N$7*H293</f>
        <v>#VALUE!</v>
      </c>
      <c r="D293" s="70">
        <v>0</v>
      </c>
      <c r="E293" s="70" t="e">
        <f t="shared" si="12"/>
        <v>#VALUE!</v>
      </c>
      <c r="F293" s="71" t="e">
        <f t="shared" si="13"/>
        <v>#VALUE!</v>
      </c>
      <c r="G293" s="70" t="e">
        <f t="shared" si="14"/>
        <v>#VALUE!</v>
      </c>
      <c r="H293" s="70" t="e">
        <f>_xlfn.IFS('WS-2, WS-3, &amp; WS-4'!$B$6='Watershed Precip Data'!$C$3,'Watershed Precip Data'!C295,'Watershed Precip Data'!$C$14='Watershed Precip Data'!$D$3,'Watershed Precip Data'!D295,'WS-2, WS-3, &amp; WS-4'!$B$6='Watershed Precip Data'!$E$3,'Watershed Precip Data'!E295,'WS-2, WS-3, &amp; WS-4'!$B$6='Watershed Precip Data'!$F$3,'Watershed Precip Data'!F295,'WS-2, WS-3, &amp; WS-4'!$B$6='Watershed Precip Data'!$G$3,'Watershed Precip Data'!G295,'Watershed Precip Data'!$C$14='Watershed Precip Data'!$H$3,'Watershed Precip Data'!H295,'WS-2, WS-3, &amp; WS-4'!$B$6='Watershed Precip Data'!$I$3,'Watershed Precip Data'!I295,'WS-2, WS-3, &amp; WS-4'!$B$6='Watershed Precip Data'!$J$3,'Watershed Precip Data'!J295,'WS-2, WS-3, &amp; WS-4'!$B$6='Watershed Precip Data'!$K$3,'Watershed Precip Data'!K295)</f>
        <v>#N/A</v>
      </c>
      <c r="I293" s="239" t="e">
        <f>MIN(($L$3*('FM-1 &amp; FM-3'!$B$13)),(G293+C293))</f>
        <v>#N/A</v>
      </c>
    </row>
    <row r="294" spans="1:9">
      <c r="A294" s="19">
        <v>10</v>
      </c>
      <c r="B294" s="18">
        <v>18</v>
      </c>
      <c r="C294" s="70" t="e">
        <f>'WS-2, WS-3, &amp; WS-4'!$B$28*'Water Supply Calcs'!$N$7*H294</f>
        <v>#VALUE!</v>
      </c>
      <c r="D294" s="70">
        <v>0</v>
      </c>
      <c r="E294" s="70" t="e">
        <f t="shared" si="12"/>
        <v>#VALUE!</v>
      </c>
      <c r="F294" s="71" t="e">
        <f t="shared" si="13"/>
        <v>#VALUE!</v>
      </c>
      <c r="G294" s="70" t="e">
        <f t="shared" si="14"/>
        <v>#VALUE!</v>
      </c>
      <c r="H294" s="70" t="e">
        <f>_xlfn.IFS('WS-2, WS-3, &amp; WS-4'!$B$6='Watershed Precip Data'!$C$3,'Watershed Precip Data'!C296,'Watershed Precip Data'!$C$14='Watershed Precip Data'!$D$3,'Watershed Precip Data'!D296,'WS-2, WS-3, &amp; WS-4'!$B$6='Watershed Precip Data'!$E$3,'Watershed Precip Data'!E296,'WS-2, WS-3, &amp; WS-4'!$B$6='Watershed Precip Data'!$F$3,'Watershed Precip Data'!F296,'WS-2, WS-3, &amp; WS-4'!$B$6='Watershed Precip Data'!$G$3,'Watershed Precip Data'!G296,'Watershed Precip Data'!$C$14='Watershed Precip Data'!$H$3,'Watershed Precip Data'!H296,'WS-2, WS-3, &amp; WS-4'!$B$6='Watershed Precip Data'!$I$3,'Watershed Precip Data'!I296,'WS-2, WS-3, &amp; WS-4'!$B$6='Watershed Precip Data'!$J$3,'Watershed Precip Data'!J296,'WS-2, WS-3, &amp; WS-4'!$B$6='Watershed Precip Data'!$K$3,'Watershed Precip Data'!K296)</f>
        <v>#N/A</v>
      </c>
      <c r="I294" s="239" t="e">
        <f>MIN(($L$3*('FM-1 &amp; FM-3'!$B$13)),(G294+C294))</f>
        <v>#N/A</v>
      </c>
    </row>
    <row r="295" spans="1:9">
      <c r="A295" s="19">
        <v>10</v>
      </c>
      <c r="B295" s="18">
        <v>19</v>
      </c>
      <c r="C295" s="70" t="e">
        <f>'WS-2, WS-3, &amp; WS-4'!$B$28*'Water Supply Calcs'!$N$7*H295</f>
        <v>#VALUE!</v>
      </c>
      <c r="D295" s="70">
        <v>0</v>
      </c>
      <c r="E295" s="70" t="e">
        <f t="shared" si="12"/>
        <v>#VALUE!</v>
      </c>
      <c r="F295" s="71" t="e">
        <f t="shared" si="13"/>
        <v>#VALUE!</v>
      </c>
      <c r="G295" s="70" t="e">
        <f t="shared" si="14"/>
        <v>#VALUE!</v>
      </c>
      <c r="H295" s="70" t="e">
        <f>_xlfn.IFS('WS-2, WS-3, &amp; WS-4'!$B$6='Watershed Precip Data'!$C$3,'Watershed Precip Data'!C297,'Watershed Precip Data'!$C$14='Watershed Precip Data'!$D$3,'Watershed Precip Data'!D297,'WS-2, WS-3, &amp; WS-4'!$B$6='Watershed Precip Data'!$E$3,'Watershed Precip Data'!E297,'WS-2, WS-3, &amp; WS-4'!$B$6='Watershed Precip Data'!$F$3,'Watershed Precip Data'!F297,'WS-2, WS-3, &amp; WS-4'!$B$6='Watershed Precip Data'!$G$3,'Watershed Precip Data'!G297,'Watershed Precip Data'!$C$14='Watershed Precip Data'!$H$3,'Watershed Precip Data'!H297,'WS-2, WS-3, &amp; WS-4'!$B$6='Watershed Precip Data'!$I$3,'Watershed Precip Data'!I297,'WS-2, WS-3, &amp; WS-4'!$B$6='Watershed Precip Data'!$J$3,'Watershed Precip Data'!J297,'WS-2, WS-3, &amp; WS-4'!$B$6='Watershed Precip Data'!$K$3,'Watershed Precip Data'!K297)</f>
        <v>#N/A</v>
      </c>
      <c r="I295" s="239" t="e">
        <f>MIN(($L$3*('FM-1 &amp; FM-3'!$B$13)),(G295+C295))</f>
        <v>#N/A</v>
      </c>
    </row>
    <row r="296" spans="1:9">
      <c r="A296" s="19">
        <v>10</v>
      </c>
      <c r="B296" s="18">
        <v>20</v>
      </c>
      <c r="C296" s="70" t="e">
        <f>'WS-2, WS-3, &amp; WS-4'!$B$28*'Water Supply Calcs'!$N$7*H296</f>
        <v>#VALUE!</v>
      </c>
      <c r="D296" s="70">
        <v>0</v>
      </c>
      <c r="E296" s="70" t="e">
        <f t="shared" si="12"/>
        <v>#VALUE!</v>
      </c>
      <c r="F296" s="71" t="e">
        <f t="shared" si="13"/>
        <v>#VALUE!</v>
      </c>
      <c r="G296" s="70" t="e">
        <f t="shared" si="14"/>
        <v>#VALUE!</v>
      </c>
      <c r="H296" s="70" t="e">
        <f>_xlfn.IFS('WS-2, WS-3, &amp; WS-4'!$B$6='Watershed Precip Data'!$C$3,'Watershed Precip Data'!C298,'Watershed Precip Data'!$C$14='Watershed Precip Data'!$D$3,'Watershed Precip Data'!D298,'WS-2, WS-3, &amp; WS-4'!$B$6='Watershed Precip Data'!$E$3,'Watershed Precip Data'!E298,'WS-2, WS-3, &amp; WS-4'!$B$6='Watershed Precip Data'!$F$3,'Watershed Precip Data'!F298,'WS-2, WS-3, &amp; WS-4'!$B$6='Watershed Precip Data'!$G$3,'Watershed Precip Data'!G298,'Watershed Precip Data'!$C$14='Watershed Precip Data'!$H$3,'Watershed Precip Data'!H298,'WS-2, WS-3, &amp; WS-4'!$B$6='Watershed Precip Data'!$I$3,'Watershed Precip Data'!I298,'WS-2, WS-3, &amp; WS-4'!$B$6='Watershed Precip Data'!$J$3,'Watershed Precip Data'!J298,'WS-2, WS-3, &amp; WS-4'!$B$6='Watershed Precip Data'!$K$3,'Watershed Precip Data'!K298)</f>
        <v>#N/A</v>
      </c>
      <c r="I296" s="239" t="e">
        <f>MIN(($L$3*('FM-1 &amp; FM-3'!$B$13)),(G296+C296))</f>
        <v>#N/A</v>
      </c>
    </row>
    <row r="297" spans="1:9">
      <c r="A297" s="19">
        <v>10</v>
      </c>
      <c r="B297" s="18">
        <v>21</v>
      </c>
      <c r="C297" s="70" t="e">
        <f>'WS-2, WS-3, &amp; WS-4'!$B$28*'Water Supply Calcs'!$N$7*H297</f>
        <v>#VALUE!</v>
      </c>
      <c r="D297" s="70">
        <v>0</v>
      </c>
      <c r="E297" s="70" t="e">
        <f t="shared" si="12"/>
        <v>#VALUE!</v>
      </c>
      <c r="F297" s="71" t="e">
        <f t="shared" si="13"/>
        <v>#VALUE!</v>
      </c>
      <c r="G297" s="70" t="e">
        <f t="shared" si="14"/>
        <v>#VALUE!</v>
      </c>
      <c r="H297" s="70" t="e">
        <f>_xlfn.IFS('WS-2, WS-3, &amp; WS-4'!$B$6='Watershed Precip Data'!$C$3,'Watershed Precip Data'!C299,'Watershed Precip Data'!$C$14='Watershed Precip Data'!$D$3,'Watershed Precip Data'!D299,'WS-2, WS-3, &amp; WS-4'!$B$6='Watershed Precip Data'!$E$3,'Watershed Precip Data'!E299,'WS-2, WS-3, &amp; WS-4'!$B$6='Watershed Precip Data'!$F$3,'Watershed Precip Data'!F299,'WS-2, WS-3, &amp; WS-4'!$B$6='Watershed Precip Data'!$G$3,'Watershed Precip Data'!G299,'Watershed Precip Data'!$C$14='Watershed Precip Data'!$H$3,'Watershed Precip Data'!H299,'WS-2, WS-3, &amp; WS-4'!$B$6='Watershed Precip Data'!$I$3,'Watershed Precip Data'!I299,'WS-2, WS-3, &amp; WS-4'!$B$6='Watershed Precip Data'!$J$3,'Watershed Precip Data'!J299,'WS-2, WS-3, &amp; WS-4'!$B$6='Watershed Precip Data'!$K$3,'Watershed Precip Data'!K299)</f>
        <v>#N/A</v>
      </c>
      <c r="I297" s="239" t="e">
        <f>MIN(($L$3*('FM-1 &amp; FM-3'!$B$13)),(G297+C297))</f>
        <v>#N/A</v>
      </c>
    </row>
    <row r="298" spans="1:9">
      <c r="A298" s="19">
        <v>10</v>
      </c>
      <c r="B298" s="18">
        <v>22</v>
      </c>
      <c r="C298" s="70" t="e">
        <f>'WS-2, WS-3, &amp; WS-4'!$B$28*'Water Supply Calcs'!$N$7*H298</f>
        <v>#VALUE!</v>
      </c>
      <c r="D298" s="70">
        <v>0</v>
      </c>
      <c r="E298" s="70" t="e">
        <f t="shared" si="12"/>
        <v>#VALUE!</v>
      </c>
      <c r="F298" s="71" t="e">
        <f t="shared" si="13"/>
        <v>#VALUE!</v>
      </c>
      <c r="G298" s="70" t="e">
        <f t="shared" si="14"/>
        <v>#VALUE!</v>
      </c>
      <c r="H298" s="70" t="e">
        <f>_xlfn.IFS('WS-2, WS-3, &amp; WS-4'!$B$6='Watershed Precip Data'!$C$3,'Watershed Precip Data'!C300,'Watershed Precip Data'!$C$14='Watershed Precip Data'!$D$3,'Watershed Precip Data'!D300,'WS-2, WS-3, &amp; WS-4'!$B$6='Watershed Precip Data'!$E$3,'Watershed Precip Data'!E300,'WS-2, WS-3, &amp; WS-4'!$B$6='Watershed Precip Data'!$F$3,'Watershed Precip Data'!F300,'WS-2, WS-3, &amp; WS-4'!$B$6='Watershed Precip Data'!$G$3,'Watershed Precip Data'!G300,'Watershed Precip Data'!$C$14='Watershed Precip Data'!$H$3,'Watershed Precip Data'!H300,'WS-2, WS-3, &amp; WS-4'!$B$6='Watershed Precip Data'!$I$3,'Watershed Precip Data'!I300,'WS-2, WS-3, &amp; WS-4'!$B$6='Watershed Precip Data'!$J$3,'Watershed Precip Data'!J300,'WS-2, WS-3, &amp; WS-4'!$B$6='Watershed Precip Data'!$K$3,'Watershed Precip Data'!K300)</f>
        <v>#N/A</v>
      </c>
      <c r="I298" s="239" t="e">
        <f>MIN(($L$3*('FM-1 &amp; FM-3'!$B$13)),(G298+C298))</f>
        <v>#N/A</v>
      </c>
    </row>
    <row r="299" spans="1:9">
      <c r="A299" s="19">
        <v>10</v>
      </c>
      <c r="B299" s="18">
        <v>23</v>
      </c>
      <c r="C299" s="70" t="e">
        <f>'WS-2, WS-3, &amp; WS-4'!$B$28*'Water Supply Calcs'!$N$7*H299</f>
        <v>#VALUE!</v>
      </c>
      <c r="D299" s="70">
        <v>0</v>
      </c>
      <c r="E299" s="70" t="e">
        <f t="shared" si="12"/>
        <v>#VALUE!</v>
      </c>
      <c r="F299" s="71" t="e">
        <f t="shared" si="13"/>
        <v>#VALUE!</v>
      </c>
      <c r="G299" s="70" t="e">
        <f t="shared" si="14"/>
        <v>#VALUE!</v>
      </c>
      <c r="H299" s="70" t="e">
        <f>_xlfn.IFS('WS-2, WS-3, &amp; WS-4'!$B$6='Watershed Precip Data'!$C$3,'Watershed Precip Data'!C301,'Watershed Precip Data'!$C$14='Watershed Precip Data'!$D$3,'Watershed Precip Data'!D301,'WS-2, WS-3, &amp; WS-4'!$B$6='Watershed Precip Data'!$E$3,'Watershed Precip Data'!E301,'WS-2, WS-3, &amp; WS-4'!$B$6='Watershed Precip Data'!$F$3,'Watershed Precip Data'!F301,'WS-2, WS-3, &amp; WS-4'!$B$6='Watershed Precip Data'!$G$3,'Watershed Precip Data'!G301,'Watershed Precip Data'!$C$14='Watershed Precip Data'!$H$3,'Watershed Precip Data'!H301,'WS-2, WS-3, &amp; WS-4'!$B$6='Watershed Precip Data'!$I$3,'Watershed Precip Data'!I301,'WS-2, WS-3, &amp; WS-4'!$B$6='Watershed Precip Data'!$J$3,'Watershed Precip Data'!J301,'WS-2, WS-3, &amp; WS-4'!$B$6='Watershed Precip Data'!$K$3,'Watershed Precip Data'!K301)</f>
        <v>#N/A</v>
      </c>
      <c r="I299" s="239" t="e">
        <f>MIN(($L$3*('FM-1 &amp; FM-3'!$B$13)),(G299+C299))</f>
        <v>#N/A</v>
      </c>
    </row>
    <row r="300" spans="1:9">
      <c r="A300" s="19">
        <v>10</v>
      </c>
      <c r="B300" s="18">
        <v>24</v>
      </c>
      <c r="C300" s="70" t="e">
        <f>'WS-2, WS-3, &amp; WS-4'!$B$28*'Water Supply Calcs'!$N$7*H300</f>
        <v>#VALUE!</v>
      </c>
      <c r="D300" s="70">
        <v>0</v>
      </c>
      <c r="E300" s="70" t="e">
        <f t="shared" si="12"/>
        <v>#VALUE!</v>
      </c>
      <c r="F300" s="71" t="e">
        <f t="shared" si="13"/>
        <v>#VALUE!</v>
      </c>
      <c r="G300" s="70" t="e">
        <f t="shared" si="14"/>
        <v>#VALUE!</v>
      </c>
      <c r="H300" s="70" t="e">
        <f>_xlfn.IFS('WS-2, WS-3, &amp; WS-4'!$B$6='Watershed Precip Data'!$C$3,'Watershed Precip Data'!C302,'Watershed Precip Data'!$C$14='Watershed Precip Data'!$D$3,'Watershed Precip Data'!D302,'WS-2, WS-3, &amp; WS-4'!$B$6='Watershed Precip Data'!$E$3,'Watershed Precip Data'!E302,'WS-2, WS-3, &amp; WS-4'!$B$6='Watershed Precip Data'!$F$3,'Watershed Precip Data'!F302,'WS-2, WS-3, &amp; WS-4'!$B$6='Watershed Precip Data'!$G$3,'Watershed Precip Data'!G302,'Watershed Precip Data'!$C$14='Watershed Precip Data'!$H$3,'Watershed Precip Data'!H302,'WS-2, WS-3, &amp; WS-4'!$B$6='Watershed Precip Data'!$I$3,'Watershed Precip Data'!I302,'WS-2, WS-3, &amp; WS-4'!$B$6='Watershed Precip Data'!$J$3,'Watershed Precip Data'!J302,'WS-2, WS-3, &amp; WS-4'!$B$6='Watershed Precip Data'!$K$3,'Watershed Precip Data'!K302)</f>
        <v>#N/A</v>
      </c>
      <c r="I300" s="239" t="e">
        <f>MIN(($L$3*('FM-1 &amp; FM-3'!$B$13)),(G300+C300))</f>
        <v>#N/A</v>
      </c>
    </row>
    <row r="301" spans="1:9">
      <c r="A301" s="19">
        <v>10</v>
      </c>
      <c r="B301" s="18">
        <v>25</v>
      </c>
      <c r="C301" s="70" t="e">
        <f>'WS-2, WS-3, &amp; WS-4'!$B$28*'Water Supply Calcs'!$N$7*H301</f>
        <v>#VALUE!</v>
      </c>
      <c r="D301" s="70">
        <v>0</v>
      </c>
      <c r="E301" s="70" t="e">
        <f t="shared" si="12"/>
        <v>#VALUE!</v>
      </c>
      <c r="F301" s="71" t="e">
        <f t="shared" si="13"/>
        <v>#VALUE!</v>
      </c>
      <c r="G301" s="70" t="e">
        <f t="shared" si="14"/>
        <v>#VALUE!</v>
      </c>
      <c r="H301" s="70" t="e">
        <f>_xlfn.IFS('WS-2, WS-3, &amp; WS-4'!$B$6='Watershed Precip Data'!$C$3,'Watershed Precip Data'!C303,'Watershed Precip Data'!$C$14='Watershed Precip Data'!$D$3,'Watershed Precip Data'!D303,'WS-2, WS-3, &amp; WS-4'!$B$6='Watershed Precip Data'!$E$3,'Watershed Precip Data'!E303,'WS-2, WS-3, &amp; WS-4'!$B$6='Watershed Precip Data'!$F$3,'Watershed Precip Data'!F303,'WS-2, WS-3, &amp; WS-4'!$B$6='Watershed Precip Data'!$G$3,'Watershed Precip Data'!G303,'Watershed Precip Data'!$C$14='Watershed Precip Data'!$H$3,'Watershed Precip Data'!H303,'WS-2, WS-3, &amp; WS-4'!$B$6='Watershed Precip Data'!$I$3,'Watershed Precip Data'!I303,'WS-2, WS-3, &amp; WS-4'!$B$6='Watershed Precip Data'!$J$3,'Watershed Precip Data'!J303,'WS-2, WS-3, &amp; WS-4'!$B$6='Watershed Precip Data'!$K$3,'Watershed Precip Data'!K303)</f>
        <v>#N/A</v>
      </c>
      <c r="I301" s="239" t="e">
        <f>MIN(($L$3*('FM-1 &amp; FM-3'!$B$13)),(G301+C301))</f>
        <v>#N/A</v>
      </c>
    </row>
    <row r="302" spans="1:9">
      <c r="A302" s="19">
        <v>10</v>
      </c>
      <c r="B302" s="18">
        <v>26</v>
      </c>
      <c r="C302" s="70" t="e">
        <f>'WS-2, WS-3, &amp; WS-4'!$B$28*'Water Supply Calcs'!$N$7*H302</f>
        <v>#VALUE!</v>
      </c>
      <c r="D302" s="70">
        <v>0</v>
      </c>
      <c r="E302" s="70" t="e">
        <f t="shared" si="12"/>
        <v>#VALUE!</v>
      </c>
      <c r="F302" s="71" t="e">
        <f t="shared" si="13"/>
        <v>#VALUE!</v>
      </c>
      <c r="G302" s="70" t="e">
        <f t="shared" si="14"/>
        <v>#VALUE!</v>
      </c>
      <c r="H302" s="70" t="e">
        <f>_xlfn.IFS('WS-2, WS-3, &amp; WS-4'!$B$6='Watershed Precip Data'!$C$3,'Watershed Precip Data'!C304,'Watershed Precip Data'!$C$14='Watershed Precip Data'!$D$3,'Watershed Precip Data'!D304,'WS-2, WS-3, &amp; WS-4'!$B$6='Watershed Precip Data'!$E$3,'Watershed Precip Data'!E304,'WS-2, WS-3, &amp; WS-4'!$B$6='Watershed Precip Data'!$F$3,'Watershed Precip Data'!F304,'WS-2, WS-3, &amp; WS-4'!$B$6='Watershed Precip Data'!$G$3,'Watershed Precip Data'!G304,'Watershed Precip Data'!$C$14='Watershed Precip Data'!$H$3,'Watershed Precip Data'!H304,'WS-2, WS-3, &amp; WS-4'!$B$6='Watershed Precip Data'!$I$3,'Watershed Precip Data'!I304,'WS-2, WS-3, &amp; WS-4'!$B$6='Watershed Precip Data'!$J$3,'Watershed Precip Data'!J304,'WS-2, WS-3, &amp; WS-4'!$B$6='Watershed Precip Data'!$K$3,'Watershed Precip Data'!K304)</f>
        <v>#N/A</v>
      </c>
      <c r="I302" s="239" t="e">
        <f>MIN(($L$3*('FM-1 &amp; FM-3'!$B$13)),(G302+C302))</f>
        <v>#N/A</v>
      </c>
    </row>
    <row r="303" spans="1:9">
      <c r="A303" s="19">
        <v>10</v>
      </c>
      <c r="B303" s="18">
        <v>27</v>
      </c>
      <c r="C303" s="70" t="e">
        <f>'WS-2, WS-3, &amp; WS-4'!$B$28*'Water Supply Calcs'!$N$7*H303</f>
        <v>#VALUE!</v>
      </c>
      <c r="D303" s="70">
        <v>0</v>
      </c>
      <c r="E303" s="70" t="e">
        <f t="shared" si="12"/>
        <v>#VALUE!</v>
      </c>
      <c r="F303" s="71" t="e">
        <f t="shared" si="13"/>
        <v>#VALUE!</v>
      </c>
      <c r="G303" s="70" t="e">
        <f t="shared" si="14"/>
        <v>#VALUE!</v>
      </c>
      <c r="H303" s="70" t="e">
        <f>_xlfn.IFS('WS-2, WS-3, &amp; WS-4'!$B$6='Watershed Precip Data'!$C$3,'Watershed Precip Data'!C305,'Watershed Precip Data'!$C$14='Watershed Precip Data'!$D$3,'Watershed Precip Data'!D305,'WS-2, WS-3, &amp; WS-4'!$B$6='Watershed Precip Data'!$E$3,'Watershed Precip Data'!E305,'WS-2, WS-3, &amp; WS-4'!$B$6='Watershed Precip Data'!$F$3,'Watershed Precip Data'!F305,'WS-2, WS-3, &amp; WS-4'!$B$6='Watershed Precip Data'!$G$3,'Watershed Precip Data'!G305,'Watershed Precip Data'!$C$14='Watershed Precip Data'!$H$3,'Watershed Precip Data'!H305,'WS-2, WS-3, &amp; WS-4'!$B$6='Watershed Precip Data'!$I$3,'Watershed Precip Data'!I305,'WS-2, WS-3, &amp; WS-4'!$B$6='Watershed Precip Data'!$J$3,'Watershed Precip Data'!J305,'WS-2, WS-3, &amp; WS-4'!$B$6='Watershed Precip Data'!$K$3,'Watershed Precip Data'!K305)</f>
        <v>#N/A</v>
      </c>
      <c r="I303" s="239" t="e">
        <f>MIN(($L$3*('FM-1 &amp; FM-3'!$B$13)),(G303+C303))</f>
        <v>#N/A</v>
      </c>
    </row>
    <row r="304" spans="1:9">
      <c r="A304" s="19">
        <v>10</v>
      </c>
      <c r="B304" s="18">
        <v>28</v>
      </c>
      <c r="C304" s="70" t="e">
        <f>'WS-2, WS-3, &amp; WS-4'!$B$28*'Water Supply Calcs'!$N$7*H304</f>
        <v>#VALUE!</v>
      </c>
      <c r="D304" s="70">
        <v>0</v>
      </c>
      <c r="E304" s="70" t="e">
        <f t="shared" si="12"/>
        <v>#VALUE!</v>
      </c>
      <c r="F304" s="71" t="e">
        <f t="shared" si="13"/>
        <v>#VALUE!</v>
      </c>
      <c r="G304" s="70" t="e">
        <f t="shared" si="14"/>
        <v>#VALUE!</v>
      </c>
      <c r="H304" s="70" t="e">
        <f>_xlfn.IFS('WS-2, WS-3, &amp; WS-4'!$B$6='Watershed Precip Data'!$C$3,'Watershed Precip Data'!C306,'Watershed Precip Data'!$C$14='Watershed Precip Data'!$D$3,'Watershed Precip Data'!D306,'WS-2, WS-3, &amp; WS-4'!$B$6='Watershed Precip Data'!$E$3,'Watershed Precip Data'!E306,'WS-2, WS-3, &amp; WS-4'!$B$6='Watershed Precip Data'!$F$3,'Watershed Precip Data'!F306,'WS-2, WS-3, &amp; WS-4'!$B$6='Watershed Precip Data'!$G$3,'Watershed Precip Data'!G306,'Watershed Precip Data'!$C$14='Watershed Precip Data'!$H$3,'Watershed Precip Data'!H306,'WS-2, WS-3, &amp; WS-4'!$B$6='Watershed Precip Data'!$I$3,'Watershed Precip Data'!I306,'WS-2, WS-3, &amp; WS-4'!$B$6='Watershed Precip Data'!$J$3,'Watershed Precip Data'!J306,'WS-2, WS-3, &amp; WS-4'!$B$6='Watershed Precip Data'!$K$3,'Watershed Precip Data'!K306)</f>
        <v>#N/A</v>
      </c>
      <c r="I304" s="239" t="e">
        <f>MIN(($L$3*('FM-1 &amp; FM-3'!$B$13)),(G304+C304))</f>
        <v>#N/A</v>
      </c>
    </row>
    <row r="305" spans="1:9">
      <c r="A305" s="19">
        <v>10</v>
      </c>
      <c r="B305" s="18">
        <v>29</v>
      </c>
      <c r="C305" s="70" t="e">
        <f>'WS-2, WS-3, &amp; WS-4'!$B$28*'Water Supply Calcs'!$N$7*H305</f>
        <v>#VALUE!</v>
      </c>
      <c r="D305" s="70">
        <v>0</v>
      </c>
      <c r="E305" s="70" t="e">
        <f t="shared" si="12"/>
        <v>#VALUE!</v>
      </c>
      <c r="F305" s="71" t="e">
        <f t="shared" si="13"/>
        <v>#VALUE!</v>
      </c>
      <c r="G305" s="70" t="e">
        <f t="shared" si="14"/>
        <v>#VALUE!</v>
      </c>
      <c r="H305" s="70" t="e">
        <f>_xlfn.IFS('WS-2, WS-3, &amp; WS-4'!$B$6='Watershed Precip Data'!$C$3,'Watershed Precip Data'!C307,'Watershed Precip Data'!$C$14='Watershed Precip Data'!$D$3,'Watershed Precip Data'!D307,'WS-2, WS-3, &amp; WS-4'!$B$6='Watershed Precip Data'!$E$3,'Watershed Precip Data'!E307,'WS-2, WS-3, &amp; WS-4'!$B$6='Watershed Precip Data'!$F$3,'Watershed Precip Data'!F307,'WS-2, WS-3, &amp; WS-4'!$B$6='Watershed Precip Data'!$G$3,'Watershed Precip Data'!G307,'Watershed Precip Data'!$C$14='Watershed Precip Data'!$H$3,'Watershed Precip Data'!H307,'WS-2, WS-3, &amp; WS-4'!$B$6='Watershed Precip Data'!$I$3,'Watershed Precip Data'!I307,'WS-2, WS-3, &amp; WS-4'!$B$6='Watershed Precip Data'!$J$3,'Watershed Precip Data'!J307,'WS-2, WS-3, &amp; WS-4'!$B$6='Watershed Precip Data'!$K$3,'Watershed Precip Data'!K307)</f>
        <v>#N/A</v>
      </c>
      <c r="I305" s="239" t="e">
        <f>MIN(($L$3*('FM-1 &amp; FM-3'!$B$13)),(G305+C305))</f>
        <v>#N/A</v>
      </c>
    </row>
    <row r="306" spans="1:9">
      <c r="A306" s="19">
        <v>10</v>
      </c>
      <c r="B306" s="18">
        <v>30</v>
      </c>
      <c r="C306" s="70" t="e">
        <f>'WS-2, WS-3, &amp; WS-4'!$B$28*'Water Supply Calcs'!$N$7*H306</f>
        <v>#VALUE!</v>
      </c>
      <c r="D306" s="70">
        <v>0</v>
      </c>
      <c r="E306" s="70" t="e">
        <f t="shared" si="12"/>
        <v>#VALUE!</v>
      </c>
      <c r="F306" s="71" t="e">
        <f t="shared" si="13"/>
        <v>#VALUE!</v>
      </c>
      <c r="G306" s="70" t="e">
        <f t="shared" si="14"/>
        <v>#VALUE!</v>
      </c>
      <c r="H306" s="70" t="e">
        <f>_xlfn.IFS('WS-2, WS-3, &amp; WS-4'!$B$6='Watershed Precip Data'!$C$3,'Watershed Precip Data'!C308,'Watershed Precip Data'!$C$14='Watershed Precip Data'!$D$3,'Watershed Precip Data'!D308,'WS-2, WS-3, &amp; WS-4'!$B$6='Watershed Precip Data'!$E$3,'Watershed Precip Data'!E308,'WS-2, WS-3, &amp; WS-4'!$B$6='Watershed Precip Data'!$F$3,'Watershed Precip Data'!F308,'WS-2, WS-3, &amp; WS-4'!$B$6='Watershed Precip Data'!$G$3,'Watershed Precip Data'!G308,'Watershed Precip Data'!$C$14='Watershed Precip Data'!$H$3,'Watershed Precip Data'!H308,'WS-2, WS-3, &amp; WS-4'!$B$6='Watershed Precip Data'!$I$3,'Watershed Precip Data'!I308,'WS-2, WS-3, &amp; WS-4'!$B$6='Watershed Precip Data'!$J$3,'Watershed Precip Data'!J308,'WS-2, WS-3, &amp; WS-4'!$B$6='Watershed Precip Data'!$K$3,'Watershed Precip Data'!K308)</f>
        <v>#N/A</v>
      </c>
      <c r="I306" s="239" t="e">
        <f>MIN(($L$3*('FM-1 &amp; FM-3'!$B$13)),(G306+C306))</f>
        <v>#N/A</v>
      </c>
    </row>
    <row r="307" spans="1:9">
      <c r="A307" s="19">
        <v>10</v>
      </c>
      <c r="B307" s="18">
        <v>31</v>
      </c>
      <c r="C307" s="70" t="e">
        <f>'WS-2, WS-3, &amp; WS-4'!$B$28*'Water Supply Calcs'!$N$7*H307</f>
        <v>#VALUE!</v>
      </c>
      <c r="D307" s="70">
        <v>0</v>
      </c>
      <c r="E307" s="70" t="e">
        <f t="shared" si="12"/>
        <v>#VALUE!</v>
      </c>
      <c r="F307" s="71" t="e">
        <f t="shared" si="13"/>
        <v>#VALUE!</v>
      </c>
      <c r="G307" s="70" t="e">
        <f t="shared" si="14"/>
        <v>#VALUE!</v>
      </c>
      <c r="H307" s="70" t="e">
        <f>_xlfn.IFS('WS-2, WS-3, &amp; WS-4'!$B$6='Watershed Precip Data'!$C$3,'Watershed Precip Data'!C309,'Watershed Precip Data'!$C$14='Watershed Precip Data'!$D$3,'Watershed Precip Data'!D309,'WS-2, WS-3, &amp; WS-4'!$B$6='Watershed Precip Data'!$E$3,'Watershed Precip Data'!E309,'WS-2, WS-3, &amp; WS-4'!$B$6='Watershed Precip Data'!$F$3,'Watershed Precip Data'!F309,'WS-2, WS-3, &amp; WS-4'!$B$6='Watershed Precip Data'!$G$3,'Watershed Precip Data'!G309,'Watershed Precip Data'!$C$14='Watershed Precip Data'!$H$3,'Watershed Precip Data'!H309,'WS-2, WS-3, &amp; WS-4'!$B$6='Watershed Precip Data'!$I$3,'Watershed Precip Data'!I309,'WS-2, WS-3, &amp; WS-4'!$B$6='Watershed Precip Data'!$J$3,'Watershed Precip Data'!J309,'WS-2, WS-3, &amp; WS-4'!$B$6='Watershed Precip Data'!$K$3,'Watershed Precip Data'!K309)</f>
        <v>#N/A</v>
      </c>
      <c r="I307" s="239" t="e">
        <f>MIN(($L$3*('FM-1 &amp; FM-3'!$B$13)),(G307+C307))</f>
        <v>#N/A</v>
      </c>
    </row>
    <row r="308" spans="1:9">
      <c r="A308" s="19">
        <v>11</v>
      </c>
      <c r="B308" s="18">
        <v>1</v>
      </c>
      <c r="C308" s="70" t="e">
        <f>'WS-2, WS-3, &amp; WS-4'!$B$28*'Water Supply Calcs'!$N$7*H308</f>
        <v>#VALUE!</v>
      </c>
      <c r="D308" s="70">
        <v>0</v>
      </c>
      <c r="E308" s="70" t="e">
        <f t="shared" si="12"/>
        <v>#VALUE!</v>
      </c>
      <c r="F308" s="71" t="e">
        <f t="shared" si="13"/>
        <v>#VALUE!</v>
      </c>
      <c r="G308" s="70" t="e">
        <f t="shared" si="14"/>
        <v>#VALUE!</v>
      </c>
      <c r="H308" s="70" t="e">
        <f>_xlfn.IFS('WS-2, WS-3, &amp; WS-4'!$B$6='Watershed Precip Data'!$C$3,'Watershed Precip Data'!C310,'Watershed Precip Data'!$C$14='Watershed Precip Data'!$D$3,'Watershed Precip Data'!D310,'WS-2, WS-3, &amp; WS-4'!$B$6='Watershed Precip Data'!$E$3,'Watershed Precip Data'!E310,'WS-2, WS-3, &amp; WS-4'!$B$6='Watershed Precip Data'!$F$3,'Watershed Precip Data'!F310,'WS-2, WS-3, &amp; WS-4'!$B$6='Watershed Precip Data'!$G$3,'Watershed Precip Data'!G310,'Watershed Precip Data'!$C$14='Watershed Precip Data'!$H$3,'Watershed Precip Data'!H310,'WS-2, WS-3, &amp; WS-4'!$B$6='Watershed Precip Data'!$I$3,'Watershed Precip Data'!I310,'WS-2, WS-3, &amp; WS-4'!$B$6='Watershed Precip Data'!$J$3,'Watershed Precip Data'!J310,'WS-2, WS-3, &amp; WS-4'!$B$6='Watershed Precip Data'!$K$3,'Watershed Precip Data'!K310)</f>
        <v>#N/A</v>
      </c>
      <c r="I308" s="239" t="e">
        <f>MIN(($L$3*('FM-1 &amp; FM-3'!$B$13)),(G308+C308))</f>
        <v>#N/A</v>
      </c>
    </row>
    <row r="309" spans="1:9">
      <c r="A309" s="19">
        <v>11</v>
      </c>
      <c r="B309" s="18">
        <v>2</v>
      </c>
      <c r="C309" s="70" t="e">
        <f>'WS-2, WS-3, &amp; WS-4'!$B$28*'Water Supply Calcs'!$N$7*H309</f>
        <v>#VALUE!</v>
      </c>
      <c r="D309" s="70">
        <v>0</v>
      </c>
      <c r="E309" s="70" t="e">
        <f t="shared" si="12"/>
        <v>#VALUE!</v>
      </c>
      <c r="F309" s="71" t="e">
        <f t="shared" si="13"/>
        <v>#VALUE!</v>
      </c>
      <c r="G309" s="70" t="e">
        <f t="shared" si="14"/>
        <v>#VALUE!</v>
      </c>
      <c r="H309" s="70" t="e">
        <f>_xlfn.IFS('WS-2, WS-3, &amp; WS-4'!$B$6='Watershed Precip Data'!$C$3,'Watershed Precip Data'!C311,'Watershed Precip Data'!$C$14='Watershed Precip Data'!$D$3,'Watershed Precip Data'!D311,'WS-2, WS-3, &amp; WS-4'!$B$6='Watershed Precip Data'!$E$3,'Watershed Precip Data'!E311,'WS-2, WS-3, &amp; WS-4'!$B$6='Watershed Precip Data'!$F$3,'Watershed Precip Data'!F311,'WS-2, WS-3, &amp; WS-4'!$B$6='Watershed Precip Data'!$G$3,'Watershed Precip Data'!G311,'Watershed Precip Data'!$C$14='Watershed Precip Data'!$H$3,'Watershed Precip Data'!H311,'WS-2, WS-3, &amp; WS-4'!$B$6='Watershed Precip Data'!$I$3,'Watershed Precip Data'!I311,'WS-2, WS-3, &amp; WS-4'!$B$6='Watershed Precip Data'!$J$3,'Watershed Precip Data'!J311,'WS-2, WS-3, &amp; WS-4'!$B$6='Watershed Precip Data'!$K$3,'Watershed Precip Data'!K311)</f>
        <v>#N/A</v>
      </c>
      <c r="I309" s="239" t="e">
        <f>MIN(($L$3*('FM-1 &amp; FM-3'!$B$13)),(G309+C309))</f>
        <v>#N/A</v>
      </c>
    </row>
    <row r="310" spans="1:9">
      <c r="A310" s="19">
        <v>11</v>
      </c>
      <c r="B310" s="18">
        <v>3</v>
      </c>
      <c r="C310" s="70" t="e">
        <f>'WS-2, WS-3, &amp; WS-4'!$B$28*'Water Supply Calcs'!$N$7*H310</f>
        <v>#VALUE!</v>
      </c>
      <c r="D310" s="70">
        <v>0</v>
      </c>
      <c r="E310" s="70" t="e">
        <f t="shared" si="12"/>
        <v>#VALUE!</v>
      </c>
      <c r="F310" s="71" t="e">
        <f t="shared" si="13"/>
        <v>#VALUE!</v>
      </c>
      <c r="G310" s="70" t="e">
        <f t="shared" si="14"/>
        <v>#VALUE!</v>
      </c>
      <c r="H310" s="70" t="e">
        <f>_xlfn.IFS('WS-2, WS-3, &amp; WS-4'!$B$6='Watershed Precip Data'!$C$3,'Watershed Precip Data'!C312,'Watershed Precip Data'!$C$14='Watershed Precip Data'!$D$3,'Watershed Precip Data'!D312,'WS-2, WS-3, &amp; WS-4'!$B$6='Watershed Precip Data'!$E$3,'Watershed Precip Data'!E312,'WS-2, WS-3, &amp; WS-4'!$B$6='Watershed Precip Data'!$F$3,'Watershed Precip Data'!F312,'WS-2, WS-3, &amp; WS-4'!$B$6='Watershed Precip Data'!$G$3,'Watershed Precip Data'!G312,'Watershed Precip Data'!$C$14='Watershed Precip Data'!$H$3,'Watershed Precip Data'!H312,'WS-2, WS-3, &amp; WS-4'!$B$6='Watershed Precip Data'!$I$3,'Watershed Precip Data'!I312,'WS-2, WS-3, &amp; WS-4'!$B$6='Watershed Precip Data'!$J$3,'Watershed Precip Data'!J312,'WS-2, WS-3, &amp; WS-4'!$B$6='Watershed Precip Data'!$K$3,'Watershed Precip Data'!K312)</f>
        <v>#N/A</v>
      </c>
      <c r="I310" s="239" t="e">
        <f>MIN(($L$3*('FM-1 &amp; FM-3'!$B$13)),(G310+C310))</f>
        <v>#N/A</v>
      </c>
    </row>
    <row r="311" spans="1:9">
      <c r="A311" s="19">
        <v>11</v>
      </c>
      <c r="B311" s="18">
        <v>4</v>
      </c>
      <c r="C311" s="70" t="e">
        <f>'WS-2, WS-3, &amp; WS-4'!$B$28*'Water Supply Calcs'!$N$7*H311</f>
        <v>#VALUE!</v>
      </c>
      <c r="D311" s="70">
        <v>0</v>
      </c>
      <c r="E311" s="70" t="e">
        <f t="shared" si="12"/>
        <v>#VALUE!</v>
      </c>
      <c r="F311" s="71" t="e">
        <f t="shared" si="13"/>
        <v>#VALUE!</v>
      </c>
      <c r="G311" s="70" t="e">
        <f t="shared" si="14"/>
        <v>#VALUE!</v>
      </c>
      <c r="H311" s="70" t="e">
        <f>_xlfn.IFS('WS-2, WS-3, &amp; WS-4'!$B$6='Watershed Precip Data'!$C$3,'Watershed Precip Data'!C313,'Watershed Precip Data'!$C$14='Watershed Precip Data'!$D$3,'Watershed Precip Data'!D313,'WS-2, WS-3, &amp; WS-4'!$B$6='Watershed Precip Data'!$E$3,'Watershed Precip Data'!E313,'WS-2, WS-3, &amp; WS-4'!$B$6='Watershed Precip Data'!$F$3,'Watershed Precip Data'!F313,'WS-2, WS-3, &amp; WS-4'!$B$6='Watershed Precip Data'!$G$3,'Watershed Precip Data'!G313,'Watershed Precip Data'!$C$14='Watershed Precip Data'!$H$3,'Watershed Precip Data'!H313,'WS-2, WS-3, &amp; WS-4'!$B$6='Watershed Precip Data'!$I$3,'Watershed Precip Data'!I313,'WS-2, WS-3, &amp; WS-4'!$B$6='Watershed Precip Data'!$J$3,'Watershed Precip Data'!J313,'WS-2, WS-3, &amp; WS-4'!$B$6='Watershed Precip Data'!$K$3,'Watershed Precip Data'!K313)</f>
        <v>#N/A</v>
      </c>
      <c r="I311" s="239" t="e">
        <f>MIN(($L$3*('FM-1 &amp; FM-3'!$B$13)),(G311+C311))</f>
        <v>#N/A</v>
      </c>
    </row>
    <row r="312" spans="1:9">
      <c r="A312" s="19">
        <v>11</v>
      </c>
      <c r="B312" s="18">
        <v>5</v>
      </c>
      <c r="C312" s="70" t="e">
        <f>'WS-2, WS-3, &amp; WS-4'!$B$28*'Water Supply Calcs'!$N$7*H312</f>
        <v>#VALUE!</v>
      </c>
      <c r="D312" s="70">
        <v>0</v>
      </c>
      <c r="E312" s="70" t="e">
        <f t="shared" si="12"/>
        <v>#VALUE!</v>
      </c>
      <c r="F312" s="71" t="e">
        <f t="shared" si="13"/>
        <v>#VALUE!</v>
      </c>
      <c r="G312" s="70" t="e">
        <f t="shared" si="14"/>
        <v>#VALUE!</v>
      </c>
      <c r="H312" s="70" t="e">
        <f>_xlfn.IFS('WS-2, WS-3, &amp; WS-4'!$B$6='Watershed Precip Data'!$C$3,'Watershed Precip Data'!C314,'Watershed Precip Data'!$C$14='Watershed Precip Data'!$D$3,'Watershed Precip Data'!D314,'WS-2, WS-3, &amp; WS-4'!$B$6='Watershed Precip Data'!$E$3,'Watershed Precip Data'!E314,'WS-2, WS-3, &amp; WS-4'!$B$6='Watershed Precip Data'!$F$3,'Watershed Precip Data'!F314,'WS-2, WS-3, &amp; WS-4'!$B$6='Watershed Precip Data'!$G$3,'Watershed Precip Data'!G314,'Watershed Precip Data'!$C$14='Watershed Precip Data'!$H$3,'Watershed Precip Data'!H314,'WS-2, WS-3, &amp; WS-4'!$B$6='Watershed Precip Data'!$I$3,'Watershed Precip Data'!I314,'WS-2, WS-3, &amp; WS-4'!$B$6='Watershed Precip Data'!$J$3,'Watershed Precip Data'!J314,'WS-2, WS-3, &amp; WS-4'!$B$6='Watershed Precip Data'!$K$3,'Watershed Precip Data'!K314)</f>
        <v>#N/A</v>
      </c>
      <c r="I312" s="239" t="e">
        <f>MIN(($L$3*('FM-1 &amp; FM-3'!$B$13)),(G312+C312))</f>
        <v>#N/A</v>
      </c>
    </row>
    <row r="313" spans="1:9">
      <c r="A313" s="19">
        <v>11</v>
      </c>
      <c r="B313" s="18">
        <v>6</v>
      </c>
      <c r="C313" s="70" t="e">
        <f>'WS-2, WS-3, &amp; WS-4'!$B$28*'Water Supply Calcs'!$N$7*H313</f>
        <v>#VALUE!</v>
      </c>
      <c r="D313" s="70">
        <v>0</v>
      </c>
      <c r="E313" s="70" t="e">
        <f t="shared" si="12"/>
        <v>#VALUE!</v>
      </c>
      <c r="F313" s="71" t="e">
        <f t="shared" si="13"/>
        <v>#VALUE!</v>
      </c>
      <c r="G313" s="70" t="e">
        <f t="shared" si="14"/>
        <v>#VALUE!</v>
      </c>
      <c r="H313" s="70" t="e">
        <f>_xlfn.IFS('WS-2, WS-3, &amp; WS-4'!$B$6='Watershed Precip Data'!$C$3,'Watershed Precip Data'!C315,'Watershed Precip Data'!$C$14='Watershed Precip Data'!$D$3,'Watershed Precip Data'!D315,'WS-2, WS-3, &amp; WS-4'!$B$6='Watershed Precip Data'!$E$3,'Watershed Precip Data'!E315,'WS-2, WS-3, &amp; WS-4'!$B$6='Watershed Precip Data'!$F$3,'Watershed Precip Data'!F315,'WS-2, WS-3, &amp; WS-4'!$B$6='Watershed Precip Data'!$G$3,'Watershed Precip Data'!G315,'Watershed Precip Data'!$C$14='Watershed Precip Data'!$H$3,'Watershed Precip Data'!H315,'WS-2, WS-3, &amp; WS-4'!$B$6='Watershed Precip Data'!$I$3,'Watershed Precip Data'!I315,'WS-2, WS-3, &amp; WS-4'!$B$6='Watershed Precip Data'!$J$3,'Watershed Precip Data'!J315,'WS-2, WS-3, &amp; WS-4'!$B$6='Watershed Precip Data'!$K$3,'Watershed Precip Data'!K315)</f>
        <v>#N/A</v>
      </c>
      <c r="I313" s="239" t="e">
        <f>MIN(($L$3*('FM-1 &amp; FM-3'!$B$13)),(G313+C313))</f>
        <v>#N/A</v>
      </c>
    </row>
    <row r="314" spans="1:9">
      <c r="A314" s="19">
        <v>11</v>
      </c>
      <c r="B314" s="18">
        <v>7</v>
      </c>
      <c r="C314" s="70" t="e">
        <f>'WS-2, WS-3, &amp; WS-4'!$B$28*'Water Supply Calcs'!$N$7*H314</f>
        <v>#VALUE!</v>
      </c>
      <c r="D314" s="70">
        <v>0</v>
      </c>
      <c r="E314" s="70" t="e">
        <f t="shared" si="12"/>
        <v>#VALUE!</v>
      </c>
      <c r="F314" s="71" t="e">
        <f t="shared" si="13"/>
        <v>#VALUE!</v>
      </c>
      <c r="G314" s="70" t="e">
        <f t="shared" si="14"/>
        <v>#VALUE!</v>
      </c>
      <c r="H314" s="70" t="e">
        <f>_xlfn.IFS('WS-2, WS-3, &amp; WS-4'!$B$6='Watershed Precip Data'!$C$3,'Watershed Precip Data'!C316,'Watershed Precip Data'!$C$14='Watershed Precip Data'!$D$3,'Watershed Precip Data'!D316,'WS-2, WS-3, &amp; WS-4'!$B$6='Watershed Precip Data'!$E$3,'Watershed Precip Data'!E316,'WS-2, WS-3, &amp; WS-4'!$B$6='Watershed Precip Data'!$F$3,'Watershed Precip Data'!F316,'WS-2, WS-3, &amp; WS-4'!$B$6='Watershed Precip Data'!$G$3,'Watershed Precip Data'!G316,'Watershed Precip Data'!$C$14='Watershed Precip Data'!$H$3,'Watershed Precip Data'!H316,'WS-2, WS-3, &amp; WS-4'!$B$6='Watershed Precip Data'!$I$3,'Watershed Precip Data'!I316,'WS-2, WS-3, &amp; WS-4'!$B$6='Watershed Precip Data'!$J$3,'Watershed Precip Data'!J316,'WS-2, WS-3, &amp; WS-4'!$B$6='Watershed Precip Data'!$K$3,'Watershed Precip Data'!K316)</f>
        <v>#N/A</v>
      </c>
      <c r="I314" s="239" t="e">
        <f>MIN(($L$3*('FM-1 &amp; FM-3'!$B$13)),(G314+C314))</f>
        <v>#N/A</v>
      </c>
    </row>
    <row r="315" spans="1:9">
      <c r="A315" s="19">
        <v>11</v>
      </c>
      <c r="B315" s="18">
        <v>8</v>
      </c>
      <c r="C315" s="70" t="e">
        <f>'WS-2, WS-3, &amp; WS-4'!$B$28*'Water Supply Calcs'!$N$7*H315</f>
        <v>#VALUE!</v>
      </c>
      <c r="D315" s="70">
        <v>0</v>
      </c>
      <c r="E315" s="70" t="e">
        <f t="shared" si="12"/>
        <v>#VALUE!</v>
      </c>
      <c r="F315" s="71" t="e">
        <f t="shared" si="13"/>
        <v>#VALUE!</v>
      </c>
      <c r="G315" s="70" t="e">
        <f t="shared" si="14"/>
        <v>#VALUE!</v>
      </c>
      <c r="H315" s="70" t="e">
        <f>_xlfn.IFS('WS-2, WS-3, &amp; WS-4'!$B$6='Watershed Precip Data'!$C$3,'Watershed Precip Data'!C317,'Watershed Precip Data'!$C$14='Watershed Precip Data'!$D$3,'Watershed Precip Data'!D317,'WS-2, WS-3, &amp; WS-4'!$B$6='Watershed Precip Data'!$E$3,'Watershed Precip Data'!E317,'WS-2, WS-3, &amp; WS-4'!$B$6='Watershed Precip Data'!$F$3,'Watershed Precip Data'!F317,'WS-2, WS-3, &amp; WS-4'!$B$6='Watershed Precip Data'!$G$3,'Watershed Precip Data'!G317,'Watershed Precip Data'!$C$14='Watershed Precip Data'!$H$3,'Watershed Precip Data'!H317,'WS-2, WS-3, &amp; WS-4'!$B$6='Watershed Precip Data'!$I$3,'Watershed Precip Data'!I317,'WS-2, WS-3, &amp; WS-4'!$B$6='Watershed Precip Data'!$J$3,'Watershed Precip Data'!J317,'WS-2, WS-3, &amp; WS-4'!$B$6='Watershed Precip Data'!$K$3,'Watershed Precip Data'!K317)</f>
        <v>#N/A</v>
      </c>
      <c r="I315" s="239" t="e">
        <f>MIN(($L$3*('FM-1 &amp; FM-3'!$B$13)),(G315+C315))</f>
        <v>#N/A</v>
      </c>
    </row>
    <row r="316" spans="1:9">
      <c r="A316" s="19">
        <v>11</v>
      </c>
      <c r="B316" s="18">
        <v>9</v>
      </c>
      <c r="C316" s="70" t="e">
        <f>'WS-2, WS-3, &amp; WS-4'!$B$28*'Water Supply Calcs'!$N$7*H316</f>
        <v>#VALUE!</v>
      </c>
      <c r="D316" s="70">
        <v>0</v>
      </c>
      <c r="E316" s="70" t="e">
        <f t="shared" si="12"/>
        <v>#VALUE!</v>
      </c>
      <c r="F316" s="71" t="e">
        <f t="shared" si="13"/>
        <v>#VALUE!</v>
      </c>
      <c r="G316" s="70" t="e">
        <f t="shared" si="14"/>
        <v>#VALUE!</v>
      </c>
      <c r="H316" s="70" t="e">
        <f>_xlfn.IFS('WS-2, WS-3, &amp; WS-4'!$B$6='Watershed Precip Data'!$C$3,'Watershed Precip Data'!C318,'Watershed Precip Data'!$C$14='Watershed Precip Data'!$D$3,'Watershed Precip Data'!D318,'WS-2, WS-3, &amp; WS-4'!$B$6='Watershed Precip Data'!$E$3,'Watershed Precip Data'!E318,'WS-2, WS-3, &amp; WS-4'!$B$6='Watershed Precip Data'!$F$3,'Watershed Precip Data'!F318,'WS-2, WS-3, &amp; WS-4'!$B$6='Watershed Precip Data'!$G$3,'Watershed Precip Data'!G318,'Watershed Precip Data'!$C$14='Watershed Precip Data'!$H$3,'Watershed Precip Data'!H318,'WS-2, WS-3, &amp; WS-4'!$B$6='Watershed Precip Data'!$I$3,'Watershed Precip Data'!I318,'WS-2, WS-3, &amp; WS-4'!$B$6='Watershed Precip Data'!$J$3,'Watershed Precip Data'!J318,'WS-2, WS-3, &amp; WS-4'!$B$6='Watershed Precip Data'!$K$3,'Watershed Precip Data'!K318)</f>
        <v>#N/A</v>
      </c>
      <c r="I316" s="239" t="e">
        <f>MIN(($L$3*('FM-1 &amp; FM-3'!$B$13)),(G316+C316))</f>
        <v>#N/A</v>
      </c>
    </row>
    <row r="317" spans="1:9">
      <c r="A317" s="19">
        <v>11</v>
      </c>
      <c r="B317" s="18">
        <v>10</v>
      </c>
      <c r="C317" s="70" t="e">
        <f>'WS-2, WS-3, &amp; WS-4'!$B$28*'Water Supply Calcs'!$N$7*H317</f>
        <v>#VALUE!</v>
      </c>
      <c r="D317" s="70">
        <v>0</v>
      </c>
      <c r="E317" s="70" t="e">
        <f t="shared" si="12"/>
        <v>#VALUE!</v>
      </c>
      <c r="F317" s="71" t="e">
        <f t="shared" si="13"/>
        <v>#VALUE!</v>
      </c>
      <c r="G317" s="70" t="e">
        <f t="shared" si="14"/>
        <v>#VALUE!</v>
      </c>
      <c r="H317" s="70" t="e">
        <f>_xlfn.IFS('WS-2, WS-3, &amp; WS-4'!$B$6='Watershed Precip Data'!$C$3,'Watershed Precip Data'!C319,'Watershed Precip Data'!$C$14='Watershed Precip Data'!$D$3,'Watershed Precip Data'!D319,'WS-2, WS-3, &amp; WS-4'!$B$6='Watershed Precip Data'!$E$3,'Watershed Precip Data'!E319,'WS-2, WS-3, &amp; WS-4'!$B$6='Watershed Precip Data'!$F$3,'Watershed Precip Data'!F319,'WS-2, WS-3, &amp; WS-4'!$B$6='Watershed Precip Data'!$G$3,'Watershed Precip Data'!G319,'Watershed Precip Data'!$C$14='Watershed Precip Data'!$H$3,'Watershed Precip Data'!H319,'WS-2, WS-3, &amp; WS-4'!$B$6='Watershed Precip Data'!$I$3,'Watershed Precip Data'!I319,'WS-2, WS-3, &amp; WS-4'!$B$6='Watershed Precip Data'!$J$3,'Watershed Precip Data'!J319,'WS-2, WS-3, &amp; WS-4'!$B$6='Watershed Precip Data'!$K$3,'Watershed Precip Data'!K319)</f>
        <v>#N/A</v>
      </c>
      <c r="I317" s="239" t="e">
        <f>MIN(($L$3*('FM-1 &amp; FM-3'!$B$13)),(G317+C317))</f>
        <v>#N/A</v>
      </c>
    </row>
    <row r="318" spans="1:9">
      <c r="A318" s="19">
        <v>11</v>
      </c>
      <c r="B318" s="18">
        <v>11</v>
      </c>
      <c r="C318" s="70" t="e">
        <f>'WS-2, WS-3, &amp; WS-4'!$B$28*'Water Supply Calcs'!$N$7*H318</f>
        <v>#VALUE!</v>
      </c>
      <c r="D318" s="70">
        <v>0</v>
      </c>
      <c r="E318" s="70" t="e">
        <f t="shared" si="12"/>
        <v>#VALUE!</v>
      </c>
      <c r="F318" s="71" t="e">
        <f t="shared" si="13"/>
        <v>#VALUE!</v>
      </c>
      <c r="G318" s="70" t="e">
        <f t="shared" si="14"/>
        <v>#VALUE!</v>
      </c>
      <c r="H318" s="70" t="e">
        <f>_xlfn.IFS('WS-2, WS-3, &amp; WS-4'!$B$6='Watershed Precip Data'!$C$3,'Watershed Precip Data'!C320,'Watershed Precip Data'!$C$14='Watershed Precip Data'!$D$3,'Watershed Precip Data'!D320,'WS-2, WS-3, &amp; WS-4'!$B$6='Watershed Precip Data'!$E$3,'Watershed Precip Data'!E320,'WS-2, WS-3, &amp; WS-4'!$B$6='Watershed Precip Data'!$F$3,'Watershed Precip Data'!F320,'WS-2, WS-3, &amp; WS-4'!$B$6='Watershed Precip Data'!$G$3,'Watershed Precip Data'!G320,'Watershed Precip Data'!$C$14='Watershed Precip Data'!$H$3,'Watershed Precip Data'!H320,'WS-2, WS-3, &amp; WS-4'!$B$6='Watershed Precip Data'!$I$3,'Watershed Precip Data'!I320,'WS-2, WS-3, &amp; WS-4'!$B$6='Watershed Precip Data'!$J$3,'Watershed Precip Data'!J320,'WS-2, WS-3, &amp; WS-4'!$B$6='Watershed Precip Data'!$K$3,'Watershed Precip Data'!K320)</f>
        <v>#N/A</v>
      </c>
      <c r="I318" s="239" t="e">
        <f>MIN(($L$3*('FM-1 &amp; FM-3'!$B$13)),(G318+C318))</f>
        <v>#N/A</v>
      </c>
    </row>
    <row r="319" spans="1:9">
      <c r="A319" s="19">
        <v>11</v>
      </c>
      <c r="B319" s="18">
        <v>12</v>
      </c>
      <c r="C319" s="70" t="e">
        <f>'WS-2, WS-3, &amp; WS-4'!$B$28*'Water Supply Calcs'!$N$7*H319</f>
        <v>#VALUE!</v>
      </c>
      <c r="D319" s="70">
        <v>0</v>
      </c>
      <c r="E319" s="70" t="e">
        <f t="shared" si="12"/>
        <v>#VALUE!</v>
      </c>
      <c r="F319" s="71" t="e">
        <f t="shared" si="13"/>
        <v>#VALUE!</v>
      </c>
      <c r="G319" s="70" t="e">
        <f t="shared" si="14"/>
        <v>#VALUE!</v>
      </c>
      <c r="H319" s="70" t="e">
        <f>_xlfn.IFS('WS-2, WS-3, &amp; WS-4'!$B$6='Watershed Precip Data'!$C$3,'Watershed Precip Data'!C321,'Watershed Precip Data'!$C$14='Watershed Precip Data'!$D$3,'Watershed Precip Data'!D321,'WS-2, WS-3, &amp; WS-4'!$B$6='Watershed Precip Data'!$E$3,'Watershed Precip Data'!E321,'WS-2, WS-3, &amp; WS-4'!$B$6='Watershed Precip Data'!$F$3,'Watershed Precip Data'!F321,'WS-2, WS-3, &amp; WS-4'!$B$6='Watershed Precip Data'!$G$3,'Watershed Precip Data'!G321,'Watershed Precip Data'!$C$14='Watershed Precip Data'!$H$3,'Watershed Precip Data'!H321,'WS-2, WS-3, &amp; WS-4'!$B$6='Watershed Precip Data'!$I$3,'Watershed Precip Data'!I321,'WS-2, WS-3, &amp; WS-4'!$B$6='Watershed Precip Data'!$J$3,'Watershed Precip Data'!J321,'WS-2, WS-3, &amp; WS-4'!$B$6='Watershed Precip Data'!$K$3,'Watershed Precip Data'!K321)</f>
        <v>#N/A</v>
      </c>
      <c r="I319" s="239" t="e">
        <f>MIN(($L$3*('FM-1 &amp; FM-3'!$B$13)),(G319+C319))</f>
        <v>#N/A</v>
      </c>
    </row>
    <row r="320" spans="1:9">
      <c r="A320" s="19">
        <v>11</v>
      </c>
      <c r="B320" s="18">
        <v>13</v>
      </c>
      <c r="C320" s="70" t="e">
        <f>'WS-2, WS-3, &amp; WS-4'!$B$28*'Water Supply Calcs'!$N$7*H320</f>
        <v>#VALUE!</v>
      </c>
      <c r="D320" s="70">
        <v>0</v>
      </c>
      <c r="E320" s="70" t="e">
        <f t="shared" si="12"/>
        <v>#VALUE!</v>
      </c>
      <c r="F320" s="71" t="e">
        <f t="shared" si="13"/>
        <v>#VALUE!</v>
      </c>
      <c r="G320" s="70" t="e">
        <f t="shared" si="14"/>
        <v>#VALUE!</v>
      </c>
      <c r="H320" s="70" t="e">
        <f>_xlfn.IFS('WS-2, WS-3, &amp; WS-4'!$B$6='Watershed Precip Data'!$C$3,'Watershed Precip Data'!C322,'Watershed Precip Data'!$C$14='Watershed Precip Data'!$D$3,'Watershed Precip Data'!D322,'WS-2, WS-3, &amp; WS-4'!$B$6='Watershed Precip Data'!$E$3,'Watershed Precip Data'!E322,'WS-2, WS-3, &amp; WS-4'!$B$6='Watershed Precip Data'!$F$3,'Watershed Precip Data'!F322,'WS-2, WS-3, &amp; WS-4'!$B$6='Watershed Precip Data'!$G$3,'Watershed Precip Data'!G322,'Watershed Precip Data'!$C$14='Watershed Precip Data'!$H$3,'Watershed Precip Data'!H322,'WS-2, WS-3, &amp; WS-4'!$B$6='Watershed Precip Data'!$I$3,'Watershed Precip Data'!I322,'WS-2, WS-3, &amp; WS-4'!$B$6='Watershed Precip Data'!$J$3,'Watershed Precip Data'!J322,'WS-2, WS-3, &amp; WS-4'!$B$6='Watershed Precip Data'!$K$3,'Watershed Precip Data'!K322)</f>
        <v>#N/A</v>
      </c>
      <c r="I320" s="239" t="e">
        <f>MIN(($L$3*('FM-1 &amp; FM-3'!$B$13)),(G320+C320))</f>
        <v>#N/A</v>
      </c>
    </row>
    <row r="321" spans="1:9">
      <c r="A321" s="19">
        <v>11</v>
      </c>
      <c r="B321" s="18">
        <v>14</v>
      </c>
      <c r="C321" s="70" t="e">
        <f>'WS-2, WS-3, &amp; WS-4'!$B$28*'Water Supply Calcs'!$N$7*H321</f>
        <v>#VALUE!</v>
      </c>
      <c r="D321" s="70">
        <v>0</v>
      </c>
      <c r="E321" s="70" t="e">
        <f t="shared" si="12"/>
        <v>#VALUE!</v>
      </c>
      <c r="F321" s="71" t="e">
        <f t="shared" si="13"/>
        <v>#VALUE!</v>
      </c>
      <c r="G321" s="70" t="e">
        <f t="shared" si="14"/>
        <v>#VALUE!</v>
      </c>
      <c r="H321" s="70" t="e">
        <f>_xlfn.IFS('WS-2, WS-3, &amp; WS-4'!$B$6='Watershed Precip Data'!$C$3,'Watershed Precip Data'!C323,'Watershed Precip Data'!$C$14='Watershed Precip Data'!$D$3,'Watershed Precip Data'!D323,'WS-2, WS-3, &amp; WS-4'!$B$6='Watershed Precip Data'!$E$3,'Watershed Precip Data'!E323,'WS-2, WS-3, &amp; WS-4'!$B$6='Watershed Precip Data'!$F$3,'Watershed Precip Data'!F323,'WS-2, WS-3, &amp; WS-4'!$B$6='Watershed Precip Data'!$G$3,'Watershed Precip Data'!G323,'Watershed Precip Data'!$C$14='Watershed Precip Data'!$H$3,'Watershed Precip Data'!H323,'WS-2, WS-3, &amp; WS-4'!$B$6='Watershed Precip Data'!$I$3,'Watershed Precip Data'!I323,'WS-2, WS-3, &amp; WS-4'!$B$6='Watershed Precip Data'!$J$3,'Watershed Precip Data'!J323,'WS-2, WS-3, &amp; WS-4'!$B$6='Watershed Precip Data'!$K$3,'Watershed Precip Data'!K323)</f>
        <v>#N/A</v>
      </c>
      <c r="I321" s="239" t="e">
        <f>MIN(($L$3*('FM-1 &amp; FM-3'!$B$13)),(G321+C321))</f>
        <v>#N/A</v>
      </c>
    </row>
    <row r="322" spans="1:9">
      <c r="A322" s="19">
        <v>11</v>
      </c>
      <c r="B322" s="18">
        <v>15</v>
      </c>
      <c r="C322" s="70" t="e">
        <f>'WS-2, WS-3, &amp; WS-4'!$B$28*'Water Supply Calcs'!$N$7*H322</f>
        <v>#VALUE!</v>
      </c>
      <c r="D322" s="70">
        <v>0</v>
      </c>
      <c r="E322" s="70" t="e">
        <f t="shared" si="12"/>
        <v>#VALUE!</v>
      </c>
      <c r="F322" s="71" t="e">
        <f t="shared" si="13"/>
        <v>#VALUE!</v>
      </c>
      <c r="G322" s="70" t="e">
        <f t="shared" si="14"/>
        <v>#VALUE!</v>
      </c>
      <c r="H322" s="70" t="e">
        <f>_xlfn.IFS('WS-2, WS-3, &amp; WS-4'!$B$6='Watershed Precip Data'!$C$3,'Watershed Precip Data'!C324,'Watershed Precip Data'!$C$14='Watershed Precip Data'!$D$3,'Watershed Precip Data'!D324,'WS-2, WS-3, &amp; WS-4'!$B$6='Watershed Precip Data'!$E$3,'Watershed Precip Data'!E324,'WS-2, WS-3, &amp; WS-4'!$B$6='Watershed Precip Data'!$F$3,'Watershed Precip Data'!F324,'WS-2, WS-3, &amp; WS-4'!$B$6='Watershed Precip Data'!$G$3,'Watershed Precip Data'!G324,'Watershed Precip Data'!$C$14='Watershed Precip Data'!$H$3,'Watershed Precip Data'!H324,'WS-2, WS-3, &amp; WS-4'!$B$6='Watershed Precip Data'!$I$3,'Watershed Precip Data'!I324,'WS-2, WS-3, &amp; WS-4'!$B$6='Watershed Precip Data'!$J$3,'Watershed Precip Data'!J324,'WS-2, WS-3, &amp; WS-4'!$B$6='Watershed Precip Data'!$K$3,'Watershed Precip Data'!K324)</f>
        <v>#N/A</v>
      </c>
      <c r="I322" s="239" t="e">
        <f>MIN(($L$3*('FM-1 &amp; FM-3'!$B$13)),(G322+C322))</f>
        <v>#N/A</v>
      </c>
    </row>
    <row r="323" spans="1:9">
      <c r="A323" s="19">
        <v>11</v>
      </c>
      <c r="B323" s="18">
        <v>16</v>
      </c>
      <c r="C323" s="70" t="e">
        <f>'WS-2, WS-3, &amp; WS-4'!$B$28*'Water Supply Calcs'!$N$7*H323</f>
        <v>#VALUE!</v>
      </c>
      <c r="D323" s="70">
        <v>0</v>
      </c>
      <c r="E323" s="70" t="e">
        <f t="shared" ref="E323:E368" si="15">MAX(0,F323-$L$4)</f>
        <v>#VALUE!</v>
      </c>
      <c r="F323" s="71" t="e">
        <f t="shared" si="13"/>
        <v>#VALUE!</v>
      </c>
      <c r="G323" s="70" t="e">
        <f t="shared" si="14"/>
        <v>#VALUE!</v>
      </c>
      <c r="H323" s="70" t="e">
        <f>_xlfn.IFS('WS-2, WS-3, &amp; WS-4'!$B$6='Watershed Precip Data'!$C$3,'Watershed Precip Data'!C325,'Watershed Precip Data'!$C$14='Watershed Precip Data'!$D$3,'Watershed Precip Data'!D325,'WS-2, WS-3, &amp; WS-4'!$B$6='Watershed Precip Data'!$E$3,'Watershed Precip Data'!E325,'WS-2, WS-3, &amp; WS-4'!$B$6='Watershed Precip Data'!$F$3,'Watershed Precip Data'!F325,'WS-2, WS-3, &amp; WS-4'!$B$6='Watershed Precip Data'!$G$3,'Watershed Precip Data'!G325,'Watershed Precip Data'!$C$14='Watershed Precip Data'!$H$3,'Watershed Precip Data'!H325,'WS-2, WS-3, &amp; WS-4'!$B$6='Watershed Precip Data'!$I$3,'Watershed Precip Data'!I325,'WS-2, WS-3, &amp; WS-4'!$B$6='Watershed Precip Data'!$J$3,'Watershed Precip Data'!J325,'WS-2, WS-3, &amp; WS-4'!$B$6='Watershed Precip Data'!$K$3,'Watershed Precip Data'!K325)</f>
        <v>#N/A</v>
      </c>
      <c r="I323" s="239" t="e">
        <f>MIN(($L$3*('FM-1 &amp; FM-3'!$B$13)),(G323+C323))</f>
        <v>#N/A</v>
      </c>
    </row>
    <row r="324" spans="1:9">
      <c r="A324" s="19">
        <v>11</v>
      </c>
      <c r="B324" s="18">
        <v>17</v>
      </c>
      <c r="C324" s="70" t="e">
        <f>'WS-2, WS-3, &amp; WS-4'!$B$28*'Water Supply Calcs'!$N$7*H324</f>
        <v>#VALUE!</v>
      </c>
      <c r="D324" s="70">
        <v>0</v>
      </c>
      <c r="E324" s="70" t="e">
        <f t="shared" si="15"/>
        <v>#VALUE!</v>
      </c>
      <c r="F324" s="71" t="e">
        <f t="shared" ref="F324:F368" si="16">MAX((G323+C324-D324-I323),0)</f>
        <v>#VALUE!</v>
      </c>
      <c r="G324" s="70" t="e">
        <f t="shared" ref="G324:G368" si="17">MAX((F324-E324),0)</f>
        <v>#VALUE!</v>
      </c>
      <c r="H324" s="70" t="e">
        <f>_xlfn.IFS('WS-2, WS-3, &amp; WS-4'!$B$6='Watershed Precip Data'!$C$3,'Watershed Precip Data'!C326,'Watershed Precip Data'!$C$14='Watershed Precip Data'!$D$3,'Watershed Precip Data'!D326,'WS-2, WS-3, &amp; WS-4'!$B$6='Watershed Precip Data'!$E$3,'Watershed Precip Data'!E326,'WS-2, WS-3, &amp; WS-4'!$B$6='Watershed Precip Data'!$F$3,'Watershed Precip Data'!F326,'WS-2, WS-3, &amp; WS-4'!$B$6='Watershed Precip Data'!$G$3,'Watershed Precip Data'!G326,'Watershed Precip Data'!$C$14='Watershed Precip Data'!$H$3,'Watershed Precip Data'!H326,'WS-2, WS-3, &amp; WS-4'!$B$6='Watershed Precip Data'!$I$3,'Watershed Precip Data'!I326,'WS-2, WS-3, &amp; WS-4'!$B$6='Watershed Precip Data'!$J$3,'Watershed Precip Data'!J326,'WS-2, WS-3, &amp; WS-4'!$B$6='Watershed Precip Data'!$K$3,'Watershed Precip Data'!K326)</f>
        <v>#N/A</v>
      </c>
      <c r="I324" s="239" t="e">
        <f>MIN(($L$3*('FM-1 &amp; FM-3'!$B$13)),(G324+C324))</f>
        <v>#N/A</v>
      </c>
    </row>
    <row r="325" spans="1:9">
      <c r="A325" s="19">
        <v>11</v>
      </c>
      <c r="B325" s="18">
        <v>18</v>
      </c>
      <c r="C325" s="70" t="e">
        <f>'WS-2, WS-3, &amp; WS-4'!$B$28*'Water Supply Calcs'!$N$7*H325</f>
        <v>#VALUE!</v>
      </c>
      <c r="D325" s="70">
        <v>0</v>
      </c>
      <c r="E325" s="70" t="e">
        <f t="shared" si="15"/>
        <v>#VALUE!</v>
      </c>
      <c r="F325" s="71" t="e">
        <f t="shared" si="16"/>
        <v>#VALUE!</v>
      </c>
      <c r="G325" s="70" t="e">
        <f t="shared" si="17"/>
        <v>#VALUE!</v>
      </c>
      <c r="H325" s="70" t="e">
        <f>_xlfn.IFS('WS-2, WS-3, &amp; WS-4'!$B$6='Watershed Precip Data'!$C$3,'Watershed Precip Data'!C327,'Watershed Precip Data'!$C$14='Watershed Precip Data'!$D$3,'Watershed Precip Data'!D327,'WS-2, WS-3, &amp; WS-4'!$B$6='Watershed Precip Data'!$E$3,'Watershed Precip Data'!E327,'WS-2, WS-3, &amp; WS-4'!$B$6='Watershed Precip Data'!$F$3,'Watershed Precip Data'!F327,'WS-2, WS-3, &amp; WS-4'!$B$6='Watershed Precip Data'!$G$3,'Watershed Precip Data'!G327,'Watershed Precip Data'!$C$14='Watershed Precip Data'!$H$3,'Watershed Precip Data'!H327,'WS-2, WS-3, &amp; WS-4'!$B$6='Watershed Precip Data'!$I$3,'Watershed Precip Data'!I327,'WS-2, WS-3, &amp; WS-4'!$B$6='Watershed Precip Data'!$J$3,'Watershed Precip Data'!J327,'WS-2, WS-3, &amp; WS-4'!$B$6='Watershed Precip Data'!$K$3,'Watershed Precip Data'!K327)</f>
        <v>#N/A</v>
      </c>
      <c r="I325" s="239" t="e">
        <f>MIN(($L$3*('FM-1 &amp; FM-3'!$B$13)),(G325+C325))</f>
        <v>#N/A</v>
      </c>
    </row>
    <row r="326" spans="1:9">
      <c r="A326" s="19">
        <v>11</v>
      </c>
      <c r="B326" s="18">
        <v>19</v>
      </c>
      <c r="C326" s="70" t="e">
        <f>'WS-2, WS-3, &amp; WS-4'!$B$28*'Water Supply Calcs'!$N$7*H326</f>
        <v>#VALUE!</v>
      </c>
      <c r="D326" s="70">
        <v>0</v>
      </c>
      <c r="E326" s="70" t="e">
        <f t="shared" si="15"/>
        <v>#VALUE!</v>
      </c>
      <c r="F326" s="71" t="e">
        <f t="shared" si="16"/>
        <v>#VALUE!</v>
      </c>
      <c r="G326" s="70" t="e">
        <f t="shared" si="17"/>
        <v>#VALUE!</v>
      </c>
      <c r="H326" s="70" t="e">
        <f>_xlfn.IFS('WS-2, WS-3, &amp; WS-4'!$B$6='Watershed Precip Data'!$C$3,'Watershed Precip Data'!C328,'Watershed Precip Data'!$C$14='Watershed Precip Data'!$D$3,'Watershed Precip Data'!D328,'WS-2, WS-3, &amp; WS-4'!$B$6='Watershed Precip Data'!$E$3,'Watershed Precip Data'!E328,'WS-2, WS-3, &amp; WS-4'!$B$6='Watershed Precip Data'!$F$3,'Watershed Precip Data'!F328,'WS-2, WS-3, &amp; WS-4'!$B$6='Watershed Precip Data'!$G$3,'Watershed Precip Data'!G328,'Watershed Precip Data'!$C$14='Watershed Precip Data'!$H$3,'Watershed Precip Data'!H328,'WS-2, WS-3, &amp; WS-4'!$B$6='Watershed Precip Data'!$I$3,'Watershed Precip Data'!I328,'WS-2, WS-3, &amp; WS-4'!$B$6='Watershed Precip Data'!$J$3,'Watershed Precip Data'!J328,'WS-2, WS-3, &amp; WS-4'!$B$6='Watershed Precip Data'!$K$3,'Watershed Precip Data'!K328)</f>
        <v>#N/A</v>
      </c>
      <c r="I326" s="239" t="e">
        <f>MIN(($L$3*('FM-1 &amp; FM-3'!$B$13)),(G326+C326))</f>
        <v>#N/A</v>
      </c>
    </row>
    <row r="327" spans="1:9">
      <c r="A327" s="19">
        <v>11</v>
      </c>
      <c r="B327" s="18">
        <v>20</v>
      </c>
      <c r="C327" s="70" t="e">
        <f>'WS-2, WS-3, &amp; WS-4'!$B$28*'Water Supply Calcs'!$N$7*H327</f>
        <v>#VALUE!</v>
      </c>
      <c r="D327" s="70">
        <v>0</v>
      </c>
      <c r="E327" s="70" t="e">
        <f t="shared" si="15"/>
        <v>#VALUE!</v>
      </c>
      <c r="F327" s="71" t="e">
        <f t="shared" si="16"/>
        <v>#VALUE!</v>
      </c>
      <c r="G327" s="70" t="e">
        <f t="shared" si="17"/>
        <v>#VALUE!</v>
      </c>
      <c r="H327" s="70" t="e">
        <f>_xlfn.IFS('WS-2, WS-3, &amp; WS-4'!$B$6='Watershed Precip Data'!$C$3,'Watershed Precip Data'!C329,'Watershed Precip Data'!$C$14='Watershed Precip Data'!$D$3,'Watershed Precip Data'!D329,'WS-2, WS-3, &amp; WS-4'!$B$6='Watershed Precip Data'!$E$3,'Watershed Precip Data'!E329,'WS-2, WS-3, &amp; WS-4'!$B$6='Watershed Precip Data'!$F$3,'Watershed Precip Data'!F329,'WS-2, WS-3, &amp; WS-4'!$B$6='Watershed Precip Data'!$G$3,'Watershed Precip Data'!G329,'Watershed Precip Data'!$C$14='Watershed Precip Data'!$H$3,'Watershed Precip Data'!H329,'WS-2, WS-3, &amp; WS-4'!$B$6='Watershed Precip Data'!$I$3,'Watershed Precip Data'!I329,'WS-2, WS-3, &amp; WS-4'!$B$6='Watershed Precip Data'!$J$3,'Watershed Precip Data'!J329,'WS-2, WS-3, &amp; WS-4'!$B$6='Watershed Precip Data'!$K$3,'Watershed Precip Data'!K329)</f>
        <v>#N/A</v>
      </c>
      <c r="I327" s="239" t="e">
        <f>MIN(($L$3*('FM-1 &amp; FM-3'!$B$13)),(G327+C327))</f>
        <v>#N/A</v>
      </c>
    </row>
    <row r="328" spans="1:9">
      <c r="A328" s="19">
        <v>11</v>
      </c>
      <c r="B328" s="18">
        <v>21</v>
      </c>
      <c r="C328" s="70" t="e">
        <f>'WS-2, WS-3, &amp; WS-4'!$B$28*'Water Supply Calcs'!$N$7*H328</f>
        <v>#VALUE!</v>
      </c>
      <c r="D328" s="70">
        <v>0</v>
      </c>
      <c r="E328" s="70" t="e">
        <f t="shared" si="15"/>
        <v>#VALUE!</v>
      </c>
      <c r="F328" s="71" t="e">
        <f t="shared" si="16"/>
        <v>#VALUE!</v>
      </c>
      <c r="G328" s="70" t="e">
        <f t="shared" si="17"/>
        <v>#VALUE!</v>
      </c>
      <c r="H328" s="70" t="e">
        <f>_xlfn.IFS('WS-2, WS-3, &amp; WS-4'!$B$6='Watershed Precip Data'!$C$3,'Watershed Precip Data'!C330,'Watershed Precip Data'!$C$14='Watershed Precip Data'!$D$3,'Watershed Precip Data'!D330,'WS-2, WS-3, &amp; WS-4'!$B$6='Watershed Precip Data'!$E$3,'Watershed Precip Data'!E330,'WS-2, WS-3, &amp; WS-4'!$B$6='Watershed Precip Data'!$F$3,'Watershed Precip Data'!F330,'WS-2, WS-3, &amp; WS-4'!$B$6='Watershed Precip Data'!$G$3,'Watershed Precip Data'!G330,'Watershed Precip Data'!$C$14='Watershed Precip Data'!$H$3,'Watershed Precip Data'!H330,'WS-2, WS-3, &amp; WS-4'!$B$6='Watershed Precip Data'!$I$3,'Watershed Precip Data'!I330,'WS-2, WS-3, &amp; WS-4'!$B$6='Watershed Precip Data'!$J$3,'Watershed Precip Data'!J330,'WS-2, WS-3, &amp; WS-4'!$B$6='Watershed Precip Data'!$K$3,'Watershed Precip Data'!K330)</f>
        <v>#N/A</v>
      </c>
      <c r="I328" s="239" t="e">
        <f>MIN(($L$3*('FM-1 &amp; FM-3'!$B$13)),(G328+C328))</f>
        <v>#N/A</v>
      </c>
    </row>
    <row r="329" spans="1:9">
      <c r="A329" s="19">
        <v>11</v>
      </c>
      <c r="B329" s="18">
        <v>22</v>
      </c>
      <c r="C329" s="70" t="e">
        <f>'WS-2, WS-3, &amp; WS-4'!$B$28*'Water Supply Calcs'!$N$7*H329</f>
        <v>#VALUE!</v>
      </c>
      <c r="D329" s="70">
        <v>0</v>
      </c>
      <c r="E329" s="70" t="e">
        <f t="shared" si="15"/>
        <v>#VALUE!</v>
      </c>
      <c r="F329" s="71" t="e">
        <f t="shared" si="16"/>
        <v>#VALUE!</v>
      </c>
      <c r="G329" s="70" t="e">
        <f t="shared" si="17"/>
        <v>#VALUE!</v>
      </c>
      <c r="H329" s="70" t="e">
        <f>_xlfn.IFS('WS-2, WS-3, &amp; WS-4'!$B$6='Watershed Precip Data'!$C$3,'Watershed Precip Data'!C331,'Watershed Precip Data'!$C$14='Watershed Precip Data'!$D$3,'Watershed Precip Data'!D331,'WS-2, WS-3, &amp; WS-4'!$B$6='Watershed Precip Data'!$E$3,'Watershed Precip Data'!E331,'WS-2, WS-3, &amp; WS-4'!$B$6='Watershed Precip Data'!$F$3,'Watershed Precip Data'!F331,'WS-2, WS-3, &amp; WS-4'!$B$6='Watershed Precip Data'!$G$3,'Watershed Precip Data'!G331,'Watershed Precip Data'!$C$14='Watershed Precip Data'!$H$3,'Watershed Precip Data'!H331,'WS-2, WS-3, &amp; WS-4'!$B$6='Watershed Precip Data'!$I$3,'Watershed Precip Data'!I331,'WS-2, WS-3, &amp; WS-4'!$B$6='Watershed Precip Data'!$J$3,'Watershed Precip Data'!J331,'WS-2, WS-3, &amp; WS-4'!$B$6='Watershed Precip Data'!$K$3,'Watershed Precip Data'!K331)</f>
        <v>#N/A</v>
      </c>
      <c r="I329" s="239" t="e">
        <f>MIN(($L$3*('FM-1 &amp; FM-3'!$B$13)),(G329+C329))</f>
        <v>#N/A</v>
      </c>
    </row>
    <row r="330" spans="1:9">
      <c r="A330" s="19">
        <v>11</v>
      </c>
      <c r="B330" s="18">
        <v>23</v>
      </c>
      <c r="C330" s="70" t="e">
        <f>'WS-2, WS-3, &amp; WS-4'!$B$28*'Water Supply Calcs'!$N$7*H330</f>
        <v>#VALUE!</v>
      </c>
      <c r="D330" s="70">
        <v>0</v>
      </c>
      <c r="E330" s="70" t="e">
        <f t="shared" si="15"/>
        <v>#VALUE!</v>
      </c>
      <c r="F330" s="71" t="e">
        <f t="shared" si="16"/>
        <v>#VALUE!</v>
      </c>
      <c r="G330" s="70" t="e">
        <f t="shared" si="17"/>
        <v>#VALUE!</v>
      </c>
      <c r="H330" s="70" t="e">
        <f>_xlfn.IFS('WS-2, WS-3, &amp; WS-4'!$B$6='Watershed Precip Data'!$C$3,'Watershed Precip Data'!C332,'Watershed Precip Data'!$C$14='Watershed Precip Data'!$D$3,'Watershed Precip Data'!D332,'WS-2, WS-3, &amp; WS-4'!$B$6='Watershed Precip Data'!$E$3,'Watershed Precip Data'!E332,'WS-2, WS-3, &amp; WS-4'!$B$6='Watershed Precip Data'!$F$3,'Watershed Precip Data'!F332,'WS-2, WS-3, &amp; WS-4'!$B$6='Watershed Precip Data'!$G$3,'Watershed Precip Data'!G332,'Watershed Precip Data'!$C$14='Watershed Precip Data'!$H$3,'Watershed Precip Data'!H332,'WS-2, WS-3, &amp; WS-4'!$B$6='Watershed Precip Data'!$I$3,'Watershed Precip Data'!I332,'WS-2, WS-3, &amp; WS-4'!$B$6='Watershed Precip Data'!$J$3,'Watershed Precip Data'!J332,'WS-2, WS-3, &amp; WS-4'!$B$6='Watershed Precip Data'!$K$3,'Watershed Precip Data'!K332)</f>
        <v>#N/A</v>
      </c>
      <c r="I330" s="239" t="e">
        <f>MIN(($L$3*('FM-1 &amp; FM-3'!$B$13)),(G330+C330))</f>
        <v>#N/A</v>
      </c>
    </row>
    <row r="331" spans="1:9">
      <c r="A331" s="19">
        <v>11</v>
      </c>
      <c r="B331" s="18">
        <v>24</v>
      </c>
      <c r="C331" s="70" t="e">
        <f>'WS-2, WS-3, &amp; WS-4'!$B$28*'Water Supply Calcs'!$N$7*H331</f>
        <v>#VALUE!</v>
      </c>
      <c r="D331" s="70">
        <v>0</v>
      </c>
      <c r="E331" s="70" t="e">
        <f t="shared" si="15"/>
        <v>#VALUE!</v>
      </c>
      <c r="F331" s="71" t="e">
        <f t="shared" si="16"/>
        <v>#VALUE!</v>
      </c>
      <c r="G331" s="70" t="e">
        <f t="shared" si="17"/>
        <v>#VALUE!</v>
      </c>
      <c r="H331" s="70" t="e">
        <f>_xlfn.IFS('WS-2, WS-3, &amp; WS-4'!$B$6='Watershed Precip Data'!$C$3,'Watershed Precip Data'!C333,'Watershed Precip Data'!$C$14='Watershed Precip Data'!$D$3,'Watershed Precip Data'!D333,'WS-2, WS-3, &amp; WS-4'!$B$6='Watershed Precip Data'!$E$3,'Watershed Precip Data'!E333,'WS-2, WS-3, &amp; WS-4'!$B$6='Watershed Precip Data'!$F$3,'Watershed Precip Data'!F333,'WS-2, WS-3, &amp; WS-4'!$B$6='Watershed Precip Data'!$G$3,'Watershed Precip Data'!G333,'Watershed Precip Data'!$C$14='Watershed Precip Data'!$H$3,'Watershed Precip Data'!H333,'WS-2, WS-3, &amp; WS-4'!$B$6='Watershed Precip Data'!$I$3,'Watershed Precip Data'!I333,'WS-2, WS-3, &amp; WS-4'!$B$6='Watershed Precip Data'!$J$3,'Watershed Precip Data'!J333,'WS-2, WS-3, &amp; WS-4'!$B$6='Watershed Precip Data'!$K$3,'Watershed Precip Data'!K333)</f>
        <v>#N/A</v>
      </c>
      <c r="I331" s="239" t="e">
        <f>MIN(($L$3*('FM-1 &amp; FM-3'!$B$13)),(G331+C331))</f>
        <v>#N/A</v>
      </c>
    </row>
    <row r="332" spans="1:9">
      <c r="A332" s="19">
        <v>11</v>
      </c>
      <c r="B332" s="18">
        <v>25</v>
      </c>
      <c r="C332" s="70" t="e">
        <f>'WS-2, WS-3, &amp; WS-4'!$B$28*'Water Supply Calcs'!$N$7*H332</f>
        <v>#VALUE!</v>
      </c>
      <c r="D332" s="70">
        <v>0</v>
      </c>
      <c r="E332" s="70" t="e">
        <f t="shared" si="15"/>
        <v>#VALUE!</v>
      </c>
      <c r="F332" s="71" t="e">
        <f t="shared" si="16"/>
        <v>#VALUE!</v>
      </c>
      <c r="G332" s="70" t="e">
        <f t="shared" si="17"/>
        <v>#VALUE!</v>
      </c>
      <c r="H332" s="70" t="e">
        <f>_xlfn.IFS('WS-2, WS-3, &amp; WS-4'!$B$6='Watershed Precip Data'!$C$3,'Watershed Precip Data'!C334,'Watershed Precip Data'!$C$14='Watershed Precip Data'!$D$3,'Watershed Precip Data'!D334,'WS-2, WS-3, &amp; WS-4'!$B$6='Watershed Precip Data'!$E$3,'Watershed Precip Data'!E334,'WS-2, WS-3, &amp; WS-4'!$B$6='Watershed Precip Data'!$F$3,'Watershed Precip Data'!F334,'WS-2, WS-3, &amp; WS-4'!$B$6='Watershed Precip Data'!$G$3,'Watershed Precip Data'!G334,'Watershed Precip Data'!$C$14='Watershed Precip Data'!$H$3,'Watershed Precip Data'!H334,'WS-2, WS-3, &amp; WS-4'!$B$6='Watershed Precip Data'!$I$3,'Watershed Precip Data'!I334,'WS-2, WS-3, &amp; WS-4'!$B$6='Watershed Precip Data'!$J$3,'Watershed Precip Data'!J334,'WS-2, WS-3, &amp; WS-4'!$B$6='Watershed Precip Data'!$K$3,'Watershed Precip Data'!K334)</f>
        <v>#N/A</v>
      </c>
      <c r="I332" s="239" t="e">
        <f>MIN(($L$3*('FM-1 &amp; FM-3'!$B$13)),(G332+C332))</f>
        <v>#N/A</v>
      </c>
    </row>
    <row r="333" spans="1:9">
      <c r="A333" s="19">
        <v>11</v>
      </c>
      <c r="B333" s="18">
        <v>26</v>
      </c>
      <c r="C333" s="70" t="e">
        <f>'WS-2, WS-3, &amp; WS-4'!$B$28*'Water Supply Calcs'!$N$7*H333</f>
        <v>#VALUE!</v>
      </c>
      <c r="D333" s="70">
        <v>0</v>
      </c>
      <c r="E333" s="70" t="e">
        <f t="shared" si="15"/>
        <v>#VALUE!</v>
      </c>
      <c r="F333" s="71" t="e">
        <f t="shared" si="16"/>
        <v>#VALUE!</v>
      </c>
      <c r="G333" s="70" t="e">
        <f t="shared" si="17"/>
        <v>#VALUE!</v>
      </c>
      <c r="H333" s="70" t="e">
        <f>_xlfn.IFS('WS-2, WS-3, &amp; WS-4'!$B$6='Watershed Precip Data'!$C$3,'Watershed Precip Data'!C335,'Watershed Precip Data'!$C$14='Watershed Precip Data'!$D$3,'Watershed Precip Data'!D335,'WS-2, WS-3, &amp; WS-4'!$B$6='Watershed Precip Data'!$E$3,'Watershed Precip Data'!E335,'WS-2, WS-3, &amp; WS-4'!$B$6='Watershed Precip Data'!$F$3,'Watershed Precip Data'!F335,'WS-2, WS-3, &amp; WS-4'!$B$6='Watershed Precip Data'!$G$3,'Watershed Precip Data'!G335,'Watershed Precip Data'!$C$14='Watershed Precip Data'!$H$3,'Watershed Precip Data'!H335,'WS-2, WS-3, &amp; WS-4'!$B$6='Watershed Precip Data'!$I$3,'Watershed Precip Data'!I335,'WS-2, WS-3, &amp; WS-4'!$B$6='Watershed Precip Data'!$J$3,'Watershed Precip Data'!J335,'WS-2, WS-3, &amp; WS-4'!$B$6='Watershed Precip Data'!$K$3,'Watershed Precip Data'!K335)</f>
        <v>#N/A</v>
      </c>
      <c r="I333" s="239" t="e">
        <f>MIN(($L$3*('FM-1 &amp; FM-3'!$B$13)),(G333+C333))</f>
        <v>#N/A</v>
      </c>
    </row>
    <row r="334" spans="1:9">
      <c r="A334" s="19">
        <v>11</v>
      </c>
      <c r="B334" s="18">
        <v>27</v>
      </c>
      <c r="C334" s="70" t="e">
        <f>'WS-2, WS-3, &amp; WS-4'!$B$28*'Water Supply Calcs'!$N$7*H334</f>
        <v>#VALUE!</v>
      </c>
      <c r="D334" s="70">
        <v>0</v>
      </c>
      <c r="E334" s="70" t="e">
        <f t="shared" si="15"/>
        <v>#VALUE!</v>
      </c>
      <c r="F334" s="71" t="e">
        <f t="shared" si="16"/>
        <v>#VALUE!</v>
      </c>
      <c r="G334" s="70" t="e">
        <f t="shared" si="17"/>
        <v>#VALUE!</v>
      </c>
      <c r="H334" s="70" t="e">
        <f>_xlfn.IFS('WS-2, WS-3, &amp; WS-4'!$B$6='Watershed Precip Data'!$C$3,'Watershed Precip Data'!C336,'Watershed Precip Data'!$C$14='Watershed Precip Data'!$D$3,'Watershed Precip Data'!D336,'WS-2, WS-3, &amp; WS-4'!$B$6='Watershed Precip Data'!$E$3,'Watershed Precip Data'!E336,'WS-2, WS-3, &amp; WS-4'!$B$6='Watershed Precip Data'!$F$3,'Watershed Precip Data'!F336,'WS-2, WS-3, &amp; WS-4'!$B$6='Watershed Precip Data'!$G$3,'Watershed Precip Data'!G336,'Watershed Precip Data'!$C$14='Watershed Precip Data'!$H$3,'Watershed Precip Data'!H336,'WS-2, WS-3, &amp; WS-4'!$B$6='Watershed Precip Data'!$I$3,'Watershed Precip Data'!I336,'WS-2, WS-3, &amp; WS-4'!$B$6='Watershed Precip Data'!$J$3,'Watershed Precip Data'!J336,'WS-2, WS-3, &amp; WS-4'!$B$6='Watershed Precip Data'!$K$3,'Watershed Precip Data'!K336)</f>
        <v>#N/A</v>
      </c>
      <c r="I334" s="239" t="e">
        <f>MIN(($L$3*('FM-1 &amp; FM-3'!$B$13)),(G334+C334))</f>
        <v>#N/A</v>
      </c>
    </row>
    <row r="335" spans="1:9">
      <c r="A335" s="19">
        <v>11</v>
      </c>
      <c r="B335" s="18">
        <v>28</v>
      </c>
      <c r="C335" s="70" t="e">
        <f>'WS-2, WS-3, &amp; WS-4'!$B$28*'Water Supply Calcs'!$N$7*H335</f>
        <v>#VALUE!</v>
      </c>
      <c r="D335" s="70">
        <v>0</v>
      </c>
      <c r="E335" s="70" t="e">
        <f t="shared" si="15"/>
        <v>#VALUE!</v>
      </c>
      <c r="F335" s="71" t="e">
        <f t="shared" si="16"/>
        <v>#VALUE!</v>
      </c>
      <c r="G335" s="70" t="e">
        <f t="shared" si="17"/>
        <v>#VALUE!</v>
      </c>
      <c r="H335" s="70" t="e">
        <f>_xlfn.IFS('WS-2, WS-3, &amp; WS-4'!$B$6='Watershed Precip Data'!$C$3,'Watershed Precip Data'!C337,'Watershed Precip Data'!$C$14='Watershed Precip Data'!$D$3,'Watershed Precip Data'!D337,'WS-2, WS-3, &amp; WS-4'!$B$6='Watershed Precip Data'!$E$3,'Watershed Precip Data'!E337,'WS-2, WS-3, &amp; WS-4'!$B$6='Watershed Precip Data'!$F$3,'Watershed Precip Data'!F337,'WS-2, WS-3, &amp; WS-4'!$B$6='Watershed Precip Data'!$G$3,'Watershed Precip Data'!G337,'Watershed Precip Data'!$C$14='Watershed Precip Data'!$H$3,'Watershed Precip Data'!H337,'WS-2, WS-3, &amp; WS-4'!$B$6='Watershed Precip Data'!$I$3,'Watershed Precip Data'!I337,'WS-2, WS-3, &amp; WS-4'!$B$6='Watershed Precip Data'!$J$3,'Watershed Precip Data'!J337,'WS-2, WS-3, &amp; WS-4'!$B$6='Watershed Precip Data'!$K$3,'Watershed Precip Data'!K337)</f>
        <v>#N/A</v>
      </c>
      <c r="I335" s="239" t="e">
        <f>MIN(($L$3*('FM-1 &amp; FM-3'!$B$13)),(G335+C335))</f>
        <v>#N/A</v>
      </c>
    </row>
    <row r="336" spans="1:9">
      <c r="A336" s="19">
        <v>11</v>
      </c>
      <c r="B336" s="18">
        <v>29</v>
      </c>
      <c r="C336" s="70" t="e">
        <f>'WS-2, WS-3, &amp; WS-4'!$B$28*'Water Supply Calcs'!$N$7*H336</f>
        <v>#VALUE!</v>
      </c>
      <c r="D336" s="70">
        <v>0</v>
      </c>
      <c r="E336" s="70" t="e">
        <f t="shared" si="15"/>
        <v>#VALUE!</v>
      </c>
      <c r="F336" s="71" t="e">
        <f t="shared" si="16"/>
        <v>#VALUE!</v>
      </c>
      <c r="G336" s="70" t="e">
        <f t="shared" si="17"/>
        <v>#VALUE!</v>
      </c>
      <c r="H336" s="70" t="e">
        <f>_xlfn.IFS('WS-2, WS-3, &amp; WS-4'!$B$6='Watershed Precip Data'!$C$3,'Watershed Precip Data'!C338,'Watershed Precip Data'!$C$14='Watershed Precip Data'!$D$3,'Watershed Precip Data'!D338,'WS-2, WS-3, &amp; WS-4'!$B$6='Watershed Precip Data'!$E$3,'Watershed Precip Data'!E338,'WS-2, WS-3, &amp; WS-4'!$B$6='Watershed Precip Data'!$F$3,'Watershed Precip Data'!F338,'WS-2, WS-3, &amp; WS-4'!$B$6='Watershed Precip Data'!$G$3,'Watershed Precip Data'!G338,'Watershed Precip Data'!$C$14='Watershed Precip Data'!$H$3,'Watershed Precip Data'!H338,'WS-2, WS-3, &amp; WS-4'!$B$6='Watershed Precip Data'!$I$3,'Watershed Precip Data'!I338,'WS-2, WS-3, &amp; WS-4'!$B$6='Watershed Precip Data'!$J$3,'Watershed Precip Data'!J338,'WS-2, WS-3, &amp; WS-4'!$B$6='Watershed Precip Data'!$K$3,'Watershed Precip Data'!K338)</f>
        <v>#N/A</v>
      </c>
      <c r="I336" s="239" t="e">
        <f>MIN(($L$3*('FM-1 &amp; FM-3'!$B$13)),(G336+C336))</f>
        <v>#N/A</v>
      </c>
    </row>
    <row r="337" spans="1:9">
      <c r="A337" s="19">
        <v>11</v>
      </c>
      <c r="B337" s="18">
        <v>30</v>
      </c>
      <c r="C337" s="70" t="e">
        <f>'WS-2, WS-3, &amp; WS-4'!$B$28*'Water Supply Calcs'!$N$7*H337</f>
        <v>#VALUE!</v>
      </c>
      <c r="D337" s="70">
        <v>0</v>
      </c>
      <c r="E337" s="70" t="e">
        <f t="shared" si="15"/>
        <v>#VALUE!</v>
      </c>
      <c r="F337" s="71" t="e">
        <f t="shared" si="16"/>
        <v>#VALUE!</v>
      </c>
      <c r="G337" s="70" t="e">
        <f t="shared" si="17"/>
        <v>#VALUE!</v>
      </c>
      <c r="H337" s="70" t="e">
        <f>_xlfn.IFS('WS-2, WS-3, &amp; WS-4'!$B$6='Watershed Precip Data'!$C$3,'Watershed Precip Data'!C339,'Watershed Precip Data'!$C$14='Watershed Precip Data'!$D$3,'Watershed Precip Data'!D339,'WS-2, WS-3, &amp; WS-4'!$B$6='Watershed Precip Data'!$E$3,'Watershed Precip Data'!E339,'WS-2, WS-3, &amp; WS-4'!$B$6='Watershed Precip Data'!$F$3,'Watershed Precip Data'!F339,'WS-2, WS-3, &amp; WS-4'!$B$6='Watershed Precip Data'!$G$3,'Watershed Precip Data'!G339,'Watershed Precip Data'!$C$14='Watershed Precip Data'!$H$3,'Watershed Precip Data'!H339,'WS-2, WS-3, &amp; WS-4'!$B$6='Watershed Precip Data'!$I$3,'Watershed Precip Data'!I339,'WS-2, WS-3, &amp; WS-4'!$B$6='Watershed Precip Data'!$J$3,'Watershed Precip Data'!J339,'WS-2, WS-3, &amp; WS-4'!$B$6='Watershed Precip Data'!$K$3,'Watershed Precip Data'!K339)</f>
        <v>#N/A</v>
      </c>
      <c r="I337" s="239" t="e">
        <f>MIN(($L$3*('FM-1 &amp; FM-3'!$B$13)),(G337+C337))</f>
        <v>#N/A</v>
      </c>
    </row>
    <row r="338" spans="1:9">
      <c r="A338" s="19">
        <v>12</v>
      </c>
      <c r="B338" s="18">
        <v>1</v>
      </c>
      <c r="C338" s="70" t="e">
        <f>'WS-2, WS-3, &amp; WS-4'!$B$28*'Water Supply Calcs'!$N$7*H338</f>
        <v>#VALUE!</v>
      </c>
      <c r="D338" s="70">
        <v>0</v>
      </c>
      <c r="E338" s="70" t="e">
        <f t="shared" si="15"/>
        <v>#VALUE!</v>
      </c>
      <c r="F338" s="71" t="e">
        <f t="shared" si="16"/>
        <v>#VALUE!</v>
      </c>
      <c r="G338" s="70" t="e">
        <f t="shared" si="17"/>
        <v>#VALUE!</v>
      </c>
      <c r="H338" s="70" t="e">
        <f>_xlfn.IFS('WS-2, WS-3, &amp; WS-4'!$B$6='Watershed Precip Data'!$C$3,'Watershed Precip Data'!C340,'Watershed Precip Data'!$C$14='Watershed Precip Data'!$D$3,'Watershed Precip Data'!D340,'WS-2, WS-3, &amp; WS-4'!$B$6='Watershed Precip Data'!$E$3,'Watershed Precip Data'!E340,'WS-2, WS-3, &amp; WS-4'!$B$6='Watershed Precip Data'!$F$3,'Watershed Precip Data'!F340,'WS-2, WS-3, &amp; WS-4'!$B$6='Watershed Precip Data'!$G$3,'Watershed Precip Data'!G340,'Watershed Precip Data'!$C$14='Watershed Precip Data'!$H$3,'Watershed Precip Data'!H340,'WS-2, WS-3, &amp; WS-4'!$B$6='Watershed Precip Data'!$I$3,'Watershed Precip Data'!I340,'WS-2, WS-3, &amp; WS-4'!$B$6='Watershed Precip Data'!$J$3,'Watershed Precip Data'!J340,'WS-2, WS-3, &amp; WS-4'!$B$6='Watershed Precip Data'!$K$3,'Watershed Precip Data'!K340)</f>
        <v>#N/A</v>
      </c>
      <c r="I338" s="239" t="e">
        <f>MIN(($L$3*('FM-1 &amp; FM-3'!$B$13)),(G338+C338))</f>
        <v>#N/A</v>
      </c>
    </row>
    <row r="339" spans="1:9">
      <c r="A339" s="19">
        <v>12</v>
      </c>
      <c r="B339" s="18">
        <v>2</v>
      </c>
      <c r="C339" s="70" t="e">
        <f>'WS-2, WS-3, &amp; WS-4'!$B$28*'Water Supply Calcs'!$N$7*H339</f>
        <v>#VALUE!</v>
      </c>
      <c r="D339" s="70">
        <v>0</v>
      </c>
      <c r="E339" s="70" t="e">
        <f t="shared" si="15"/>
        <v>#VALUE!</v>
      </c>
      <c r="F339" s="71" t="e">
        <f t="shared" si="16"/>
        <v>#VALUE!</v>
      </c>
      <c r="G339" s="70" t="e">
        <f t="shared" si="17"/>
        <v>#VALUE!</v>
      </c>
      <c r="H339" s="70" t="e">
        <f>_xlfn.IFS('WS-2, WS-3, &amp; WS-4'!$B$6='Watershed Precip Data'!$C$3,'Watershed Precip Data'!C341,'Watershed Precip Data'!$C$14='Watershed Precip Data'!$D$3,'Watershed Precip Data'!D341,'WS-2, WS-3, &amp; WS-4'!$B$6='Watershed Precip Data'!$E$3,'Watershed Precip Data'!E341,'WS-2, WS-3, &amp; WS-4'!$B$6='Watershed Precip Data'!$F$3,'Watershed Precip Data'!F341,'WS-2, WS-3, &amp; WS-4'!$B$6='Watershed Precip Data'!$G$3,'Watershed Precip Data'!G341,'Watershed Precip Data'!$C$14='Watershed Precip Data'!$H$3,'Watershed Precip Data'!H341,'WS-2, WS-3, &amp; WS-4'!$B$6='Watershed Precip Data'!$I$3,'Watershed Precip Data'!I341,'WS-2, WS-3, &amp; WS-4'!$B$6='Watershed Precip Data'!$J$3,'Watershed Precip Data'!J341,'WS-2, WS-3, &amp; WS-4'!$B$6='Watershed Precip Data'!$K$3,'Watershed Precip Data'!K341)</f>
        <v>#N/A</v>
      </c>
      <c r="I339" s="239" t="e">
        <f>MIN(($L$3*('FM-1 &amp; FM-3'!$B$13)),(G339+C339))</f>
        <v>#N/A</v>
      </c>
    </row>
    <row r="340" spans="1:9">
      <c r="A340" s="19">
        <v>12</v>
      </c>
      <c r="B340" s="18">
        <v>3</v>
      </c>
      <c r="C340" s="70" t="e">
        <f>'WS-2, WS-3, &amp; WS-4'!$B$28*'Water Supply Calcs'!$N$7*H340</f>
        <v>#VALUE!</v>
      </c>
      <c r="D340" s="70">
        <v>0</v>
      </c>
      <c r="E340" s="70" t="e">
        <f t="shared" si="15"/>
        <v>#VALUE!</v>
      </c>
      <c r="F340" s="71" t="e">
        <f t="shared" si="16"/>
        <v>#VALUE!</v>
      </c>
      <c r="G340" s="70" t="e">
        <f t="shared" si="17"/>
        <v>#VALUE!</v>
      </c>
      <c r="H340" s="70" t="e">
        <f>_xlfn.IFS('WS-2, WS-3, &amp; WS-4'!$B$6='Watershed Precip Data'!$C$3,'Watershed Precip Data'!C342,'Watershed Precip Data'!$C$14='Watershed Precip Data'!$D$3,'Watershed Precip Data'!D342,'WS-2, WS-3, &amp; WS-4'!$B$6='Watershed Precip Data'!$E$3,'Watershed Precip Data'!E342,'WS-2, WS-3, &amp; WS-4'!$B$6='Watershed Precip Data'!$F$3,'Watershed Precip Data'!F342,'WS-2, WS-3, &amp; WS-4'!$B$6='Watershed Precip Data'!$G$3,'Watershed Precip Data'!G342,'Watershed Precip Data'!$C$14='Watershed Precip Data'!$H$3,'Watershed Precip Data'!H342,'WS-2, WS-3, &amp; WS-4'!$B$6='Watershed Precip Data'!$I$3,'Watershed Precip Data'!I342,'WS-2, WS-3, &amp; WS-4'!$B$6='Watershed Precip Data'!$J$3,'Watershed Precip Data'!J342,'WS-2, WS-3, &amp; WS-4'!$B$6='Watershed Precip Data'!$K$3,'Watershed Precip Data'!K342)</f>
        <v>#N/A</v>
      </c>
      <c r="I340" s="239" t="e">
        <f>MIN(($L$3*('FM-1 &amp; FM-3'!$B$13)),(G340+C340))</f>
        <v>#N/A</v>
      </c>
    </row>
    <row r="341" spans="1:9">
      <c r="A341" s="19">
        <v>12</v>
      </c>
      <c r="B341" s="18">
        <v>4</v>
      </c>
      <c r="C341" s="70" t="e">
        <f>'WS-2, WS-3, &amp; WS-4'!$B$28*'Water Supply Calcs'!$N$7*H341</f>
        <v>#VALUE!</v>
      </c>
      <c r="D341" s="70">
        <v>0</v>
      </c>
      <c r="E341" s="70" t="e">
        <f t="shared" si="15"/>
        <v>#VALUE!</v>
      </c>
      <c r="F341" s="71" t="e">
        <f t="shared" si="16"/>
        <v>#VALUE!</v>
      </c>
      <c r="G341" s="70" t="e">
        <f t="shared" si="17"/>
        <v>#VALUE!</v>
      </c>
      <c r="H341" s="70" t="e">
        <f>_xlfn.IFS('WS-2, WS-3, &amp; WS-4'!$B$6='Watershed Precip Data'!$C$3,'Watershed Precip Data'!C343,'Watershed Precip Data'!$C$14='Watershed Precip Data'!$D$3,'Watershed Precip Data'!D343,'WS-2, WS-3, &amp; WS-4'!$B$6='Watershed Precip Data'!$E$3,'Watershed Precip Data'!E343,'WS-2, WS-3, &amp; WS-4'!$B$6='Watershed Precip Data'!$F$3,'Watershed Precip Data'!F343,'WS-2, WS-3, &amp; WS-4'!$B$6='Watershed Precip Data'!$G$3,'Watershed Precip Data'!G343,'Watershed Precip Data'!$C$14='Watershed Precip Data'!$H$3,'Watershed Precip Data'!H343,'WS-2, WS-3, &amp; WS-4'!$B$6='Watershed Precip Data'!$I$3,'Watershed Precip Data'!I343,'WS-2, WS-3, &amp; WS-4'!$B$6='Watershed Precip Data'!$J$3,'Watershed Precip Data'!J343,'WS-2, WS-3, &amp; WS-4'!$B$6='Watershed Precip Data'!$K$3,'Watershed Precip Data'!K343)</f>
        <v>#N/A</v>
      </c>
      <c r="I341" s="239" t="e">
        <f>MIN(($L$3*('FM-1 &amp; FM-3'!$B$13)),(G341+C341))</f>
        <v>#N/A</v>
      </c>
    </row>
    <row r="342" spans="1:9">
      <c r="A342" s="19">
        <v>12</v>
      </c>
      <c r="B342" s="18">
        <v>5</v>
      </c>
      <c r="C342" s="70" t="e">
        <f>'WS-2, WS-3, &amp; WS-4'!$B$28*'Water Supply Calcs'!$N$7*H342</f>
        <v>#VALUE!</v>
      </c>
      <c r="D342" s="70">
        <v>0</v>
      </c>
      <c r="E342" s="70" t="e">
        <f t="shared" si="15"/>
        <v>#VALUE!</v>
      </c>
      <c r="F342" s="71" t="e">
        <f t="shared" si="16"/>
        <v>#VALUE!</v>
      </c>
      <c r="G342" s="70" t="e">
        <f t="shared" si="17"/>
        <v>#VALUE!</v>
      </c>
      <c r="H342" s="70" t="e">
        <f>_xlfn.IFS('WS-2, WS-3, &amp; WS-4'!$B$6='Watershed Precip Data'!$C$3,'Watershed Precip Data'!C344,'Watershed Precip Data'!$C$14='Watershed Precip Data'!$D$3,'Watershed Precip Data'!D344,'WS-2, WS-3, &amp; WS-4'!$B$6='Watershed Precip Data'!$E$3,'Watershed Precip Data'!E344,'WS-2, WS-3, &amp; WS-4'!$B$6='Watershed Precip Data'!$F$3,'Watershed Precip Data'!F344,'WS-2, WS-3, &amp; WS-4'!$B$6='Watershed Precip Data'!$G$3,'Watershed Precip Data'!G344,'Watershed Precip Data'!$C$14='Watershed Precip Data'!$H$3,'Watershed Precip Data'!H344,'WS-2, WS-3, &amp; WS-4'!$B$6='Watershed Precip Data'!$I$3,'Watershed Precip Data'!I344,'WS-2, WS-3, &amp; WS-4'!$B$6='Watershed Precip Data'!$J$3,'Watershed Precip Data'!J344,'WS-2, WS-3, &amp; WS-4'!$B$6='Watershed Precip Data'!$K$3,'Watershed Precip Data'!K344)</f>
        <v>#N/A</v>
      </c>
      <c r="I342" s="239" t="e">
        <f>MIN(($L$3*('FM-1 &amp; FM-3'!$B$13)),(G342+C342))</f>
        <v>#N/A</v>
      </c>
    </row>
    <row r="343" spans="1:9">
      <c r="A343" s="19">
        <v>12</v>
      </c>
      <c r="B343" s="18">
        <v>6</v>
      </c>
      <c r="C343" s="70" t="e">
        <f>'WS-2, WS-3, &amp; WS-4'!$B$28*'Water Supply Calcs'!$N$7*H343</f>
        <v>#VALUE!</v>
      </c>
      <c r="D343" s="70">
        <v>0</v>
      </c>
      <c r="E343" s="70" t="e">
        <f t="shared" si="15"/>
        <v>#VALUE!</v>
      </c>
      <c r="F343" s="71" t="e">
        <f t="shared" si="16"/>
        <v>#VALUE!</v>
      </c>
      <c r="G343" s="70" t="e">
        <f t="shared" si="17"/>
        <v>#VALUE!</v>
      </c>
      <c r="H343" s="70" t="e">
        <f>_xlfn.IFS('WS-2, WS-3, &amp; WS-4'!$B$6='Watershed Precip Data'!$C$3,'Watershed Precip Data'!C345,'Watershed Precip Data'!$C$14='Watershed Precip Data'!$D$3,'Watershed Precip Data'!D345,'WS-2, WS-3, &amp; WS-4'!$B$6='Watershed Precip Data'!$E$3,'Watershed Precip Data'!E345,'WS-2, WS-3, &amp; WS-4'!$B$6='Watershed Precip Data'!$F$3,'Watershed Precip Data'!F345,'WS-2, WS-3, &amp; WS-4'!$B$6='Watershed Precip Data'!$G$3,'Watershed Precip Data'!G345,'Watershed Precip Data'!$C$14='Watershed Precip Data'!$H$3,'Watershed Precip Data'!H345,'WS-2, WS-3, &amp; WS-4'!$B$6='Watershed Precip Data'!$I$3,'Watershed Precip Data'!I345,'WS-2, WS-3, &amp; WS-4'!$B$6='Watershed Precip Data'!$J$3,'Watershed Precip Data'!J345,'WS-2, WS-3, &amp; WS-4'!$B$6='Watershed Precip Data'!$K$3,'Watershed Precip Data'!K345)</f>
        <v>#N/A</v>
      </c>
      <c r="I343" s="239" t="e">
        <f>MIN(($L$3*('FM-1 &amp; FM-3'!$B$13)),(G343+C343))</f>
        <v>#N/A</v>
      </c>
    </row>
    <row r="344" spans="1:9">
      <c r="A344" s="19">
        <v>12</v>
      </c>
      <c r="B344" s="18">
        <v>7</v>
      </c>
      <c r="C344" s="70" t="e">
        <f>'WS-2, WS-3, &amp; WS-4'!$B$28*'Water Supply Calcs'!$N$7*H344</f>
        <v>#VALUE!</v>
      </c>
      <c r="D344" s="70">
        <v>0</v>
      </c>
      <c r="E344" s="70" t="e">
        <f t="shared" si="15"/>
        <v>#VALUE!</v>
      </c>
      <c r="F344" s="71" t="e">
        <f t="shared" si="16"/>
        <v>#VALUE!</v>
      </c>
      <c r="G344" s="70" t="e">
        <f t="shared" si="17"/>
        <v>#VALUE!</v>
      </c>
      <c r="H344" s="70" t="e">
        <f>_xlfn.IFS('WS-2, WS-3, &amp; WS-4'!$B$6='Watershed Precip Data'!$C$3,'Watershed Precip Data'!C346,'Watershed Precip Data'!$C$14='Watershed Precip Data'!$D$3,'Watershed Precip Data'!D346,'WS-2, WS-3, &amp; WS-4'!$B$6='Watershed Precip Data'!$E$3,'Watershed Precip Data'!E346,'WS-2, WS-3, &amp; WS-4'!$B$6='Watershed Precip Data'!$F$3,'Watershed Precip Data'!F346,'WS-2, WS-3, &amp; WS-4'!$B$6='Watershed Precip Data'!$G$3,'Watershed Precip Data'!G346,'Watershed Precip Data'!$C$14='Watershed Precip Data'!$H$3,'Watershed Precip Data'!H346,'WS-2, WS-3, &amp; WS-4'!$B$6='Watershed Precip Data'!$I$3,'Watershed Precip Data'!I346,'WS-2, WS-3, &amp; WS-4'!$B$6='Watershed Precip Data'!$J$3,'Watershed Precip Data'!J346,'WS-2, WS-3, &amp; WS-4'!$B$6='Watershed Precip Data'!$K$3,'Watershed Precip Data'!K346)</f>
        <v>#N/A</v>
      </c>
      <c r="I344" s="239" t="e">
        <f>MIN(($L$3*('FM-1 &amp; FM-3'!$B$13)),(G344+C344))</f>
        <v>#N/A</v>
      </c>
    </row>
    <row r="345" spans="1:9">
      <c r="A345" s="19">
        <v>12</v>
      </c>
      <c r="B345" s="18">
        <v>8</v>
      </c>
      <c r="C345" s="70" t="e">
        <f>'WS-2, WS-3, &amp; WS-4'!$B$28*'Water Supply Calcs'!$N$7*H345</f>
        <v>#VALUE!</v>
      </c>
      <c r="D345" s="70">
        <v>0</v>
      </c>
      <c r="E345" s="70" t="e">
        <f t="shared" si="15"/>
        <v>#VALUE!</v>
      </c>
      <c r="F345" s="71" t="e">
        <f t="shared" si="16"/>
        <v>#VALUE!</v>
      </c>
      <c r="G345" s="70" t="e">
        <f t="shared" si="17"/>
        <v>#VALUE!</v>
      </c>
      <c r="H345" s="70" t="e">
        <f>_xlfn.IFS('WS-2, WS-3, &amp; WS-4'!$B$6='Watershed Precip Data'!$C$3,'Watershed Precip Data'!C347,'Watershed Precip Data'!$C$14='Watershed Precip Data'!$D$3,'Watershed Precip Data'!D347,'WS-2, WS-3, &amp; WS-4'!$B$6='Watershed Precip Data'!$E$3,'Watershed Precip Data'!E347,'WS-2, WS-3, &amp; WS-4'!$B$6='Watershed Precip Data'!$F$3,'Watershed Precip Data'!F347,'WS-2, WS-3, &amp; WS-4'!$B$6='Watershed Precip Data'!$G$3,'Watershed Precip Data'!G347,'Watershed Precip Data'!$C$14='Watershed Precip Data'!$H$3,'Watershed Precip Data'!H347,'WS-2, WS-3, &amp; WS-4'!$B$6='Watershed Precip Data'!$I$3,'Watershed Precip Data'!I347,'WS-2, WS-3, &amp; WS-4'!$B$6='Watershed Precip Data'!$J$3,'Watershed Precip Data'!J347,'WS-2, WS-3, &amp; WS-4'!$B$6='Watershed Precip Data'!$K$3,'Watershed Precip Data'!K347)</f>
        <v>#N/A</v>
      </c>
      <c r="I345" s="239" t="e">
        <f>MIN(($L$3*('FM-1 &amp; FM-3'!$B$13)),(G345+C345))</f>
        <v>#N/A</v>
      </c>
    </row>
    <row r="346" spans="1:9">
      <c r="A346" s="19">
        <v>12</v>
      </c>
      <c r="B346" s="18">
        <v>9</v>
      </c>
      <c r="C346" s="70" t="e">
        <f>'WS-2, WS-3, &amp; WS-4'!$B$28*'Water Supply Calcs'!$N$7*H346</f>
        <v>#VALUE!</v>
      </c>
      <c r="D346" s="70">
        <v>0</v>
      </c>
      <c r="E346" s="70" t="e">
        <f t="shared" si="15"/>
        <v>#VALUE!</v>
      </c>
      <c r="F346" s="71" t="e">
        <f t="shared" si="16"/>
        <v>#VALUE!</v>
      </c>
      <c r="G346" s="70" t="e">
        <f t="shared" si="17"/>
        <v>#VALUE!</v>
      </c>
      <c r="H346" s="70" t="e">
        <f>_xlfn.IFS('WS-2, WS-3, &amp; WS-4'!$B$6='Watershed Precip Data'!$C$3,'Watershed Precip Data'!C348,'Watershed Precip Data'!$C$14='Watershed Precip Data'!$D$3,'Watershed Precip Data'!D348,'WS-2, WS-3, &amp; WS-4'!$B$6='Watershed Precip Data'!$E$3,'Watershed Precip Data'!E348,'WS-2, WS-3, &amp; WS-4'!$B$6='Watershed Precip Data'!$F$3,'Watershed Precip Data'!F348,'WS-2, WS-3, &amp; WS-4'!$B$6='Watershed Precip Data'!$G$3,'Watershed Precip Data'!G348,'Watershed Precip Data'!$C$14='Watershed Precip Data'!$H$3,'Watershed Precip Data'!H348,'WS-2, WS-3, &amp; WS-4'!$B$6='Watershed Precip Data'!$I$3,'Watershed Precip Data'!I348,'WS-2, WS-3, &amp; WS-4'!$B$6='Watershed Precip Data'!$J$3,'Watershed Precip Data'!J348,'WS-2, WS-3, &amp; WS-4'!$B$6='Watershed Precip Data'!$K$3,'Watershed Precip Data'!K348)</f>
        <v>#N/A</v>
      </c>
      <c r="I346" s="239" t="e">
        <f>MIN(($L$3*('FM-1 &amp; FM-3'!$B$13)),(G346+C346))</f>
        <v>#N/A</v>
      </c>
    </row>
    <row r="347" spans="1:9">
      <c r="A347" s="19">
        <v>12</v>
      </c>
      <c r="B347" s="18">
        <v>10</v>
      </c>
      <c r="C347" s="70" t="e">
        <f>'WS-2, WS-3, &amp; WS-4'!$B$28*'Water Supply Calcs'!$N$7*H347</f>
        <v>#VALUE!</v>
      </c>
      <c r="D347" s="70">
        <v>0</v>
      </c>
      <c r="E347" s="70" t="e">
        <f t="shared" si="15"/>
        <v>#VALUE!</v>
      </c>
      <c r="F347" s="71" t="e">
        <f t="shared" si="16"/>
        <v>#VALUE!</v>
      </c>
      <c r="G347" s="70" t="e">
        <f t="shared" si="17"/>
        <v>#VALUE!</v>
      </c>
      <c r="H347" s="70" t="e">
        <f>_xlfn.IFS('WS-2, WS-3, &amp; WS-4'!$B$6='Watershed Precip Data'!$C$3,'Watershed Precip Data'!C349,'Watershed Precip Data'!$C$14='Watershed Precip Data'!$D$3,'Watershed Precip Data'!D349,'WS-2, WS-3, &amp; WS-4'!$B$6='Watershed Precip Data'!$E$3,'Watershed Precip Data'!E349,'WS-2, WS-3, &amp; WS-4'!$B$6='Watershed Precip Data'!$F$3,'Watershed Precip Data'!F349,'WS-2, WS-3, &amp; WS-4'!$B$6='Watershed Precip Data'!$G$3,'Watershed Precip Data'!G349,'Watershed Precip Data'!$C$14='Watershed Precip Data'!$H$3,'Watershed Precip Data'!H349,'WS-2, WS-3, &amp; WS-4'!$B$6='Watershed Precip Data'!$I$3,'Watershed Precip Data'!I349,'WS-2, WS-3, &amp; WS-4'!$B$6='Watershed Precip Data'!$J$3,'Watershed Precip Data'!J349,'WS-2, WS-3, &amp; WS-4'!$B$6='Watershed Precip Data'!$K$3,'Watershed Precip Data'!K349)</f>
        <v>#N/A</v>
      </c>
      <c r="I347" s="239" t="e">
        <f>MIN(($L$3*('FM-1 &amp; FM-3'!$B$13)),(G347+C347))</f>
        <v>#N/A</v>
      </c>
    </row>
    <row r="348" spans="1:9">
      <c r="A348" s="19">
        <v>12</v>
      </c>
      <c r="B348" s="18">
        <v>11</v>
      </c>
      <c r="C348" s="70" t="e">
        <f>'WS-2, WS-3, &amp; WS-4'!$B$28*'Water Supply Calcs'!$N$7*H348</f>
        <v>#VALUE!</v>
      </c>
      <c r="D348" s="70">
        <v>0</v>
      </c>
      <c r="E348" s="70" t="e">
        <f t="shared" si="15"/>
        <v>#VALUE!</v>
      </c>
      <c r="F348" s="71" t="e">
        <f t="shared" si="16"/>
        <v>#VALUE!</v>
      </c>
      <c r="G348" s="70" t="e">
        <f t="shared" si="17"/>
        <v>#VALUE!</v>
      </c>
      <c r="H348" s="70" t="e">
        <f>_xlfn.IFS('WS-2, WS-3, &amp; WS-4'!$B$6='Watershed Precip Data'!$C$3,'Watershed Precip Data'!C350,'Watershed Precip Data'!$C$14='Watershed Precip Data'!$D$3,'Watershed Precip Data'!D350,'WS-2, WS-3, &amp; WS-4'!$B$6='Watershed Precip Data'!$E$3,'Watershed Precip Data'!E350,'WS-2, WS-3, &amp; WS-4'!$B$6='Watershed Precip Data'!$F$3,'Watershed Precip Data'!F350,'WS-2, WS-3, &amp; WS-4'!$B$6='Watershed Precip Data'!$G$3,'Watershed Precip Data'!G350,'Watershed Precip Data'!$C$14='Watershed Precip Data'!$H$3,'Watershed Precip Data'!H350,'WS-2, WS-3, &amp; WS-4'!$B$6='Watershed Precip Data'!$I$3,'Watershed Precip Data'!I350,'WS-2, WS-3, &amp; WS-4'!$B$6='Watershed Precip Data'!$J$3,'Watershed Precip Data'!J350,'WS-2, WS-3, &amp; WS-4'!$B$6='Watershed Precip Data'!$K$3,'Watershed Precip Data'!K350)</f>
        <v>#N/A</v>
      </c>
      <c r="I348" s="239" t="e">
        <f>MIN(($L$3*('FM-1 &amp; FM-3'!$B$13)),(G348+C348))</f>
        <v>#N/A</v>
      </c>
    </row>
    <row r="349" spans="1:9">
      <c r="A349" s="19">
        <v>12</v>
      </c>
      <c r="B349" s="18">
        <v>12</v>
      </c>
      <c r="C349" s="70" t="e">
        <f>'WS-2, WS-3, &amp; WS-4'!$B$28*'Water Supply Calcs'!$N$7*H349</f>
        <v>#VALUE!</v>
      </c>
      <c r="D349" s="70">
        <v>0</v>
      </c>
      <c r="E349" s="70" t="e">
        <f t="shared" si="15"/>
        <v>#VALUE!</v>
      </c>
      <c r="F349" s="71" t="e">
        <f t="shared" si="16"/>
        <v>#VALUE!</v>
      </c>
      <c r="G349" s="70" t="e">
        <f t="shared" si="17"/>
        <v>#VALUE!</v>
      </c>
      <c r="H349" s="70" t="e">
        <f>_xlfn.IFS('WS-2, WS-3, &amp; WS-4'!$B$6='Watershed Precip Data'!$C$3,'Watershed Precip Data'!C351,'Watershed Precip Data'!$C$14='Watershed Precip Data'!$D$3,'Watershed Precip Data'!D351,'WS-2, WS-3, &amp; WS-4'!$B$6='Watershed Precip Data'!$E$3,'Watershed Precip Data'!E351,'WS-2, WS-3, &amp; WS-4'!$B$6='Watershed Precip Data'!$F$3,'Watershed Precip Data'!F351,'WS-2, WS-3, &amp; WS-4'!$B$6='Watershed Precip Data'!$G$3,'Watershed Precip Data'!G351,'Watershed Precip Data'!$C$14='Watershed Precip Data'!$H$3,'Watershed Precip Data'!H351,'WS-2, WS-3, &amp; WS-4'!$B$6='Watershed Precip Data'!$I$3,'Watershed Precip Data'!I351,'WS-2, WS-3, &amp; WS-4'!$B$6='Watershed Precip Data'!$J$3,'Watershed Precip Data'!J351,'WS-2, WS-3, &amp; WS-4'!$B$6='Watershed Precip Data'!$K$3,'Watershed Precip Data'!K351)</f>
        <v>#N/A</v>
      </c>
      <c r="I349" s="239" t="e">
        <f>MIN(($L$3*('FM-1 &amp; FM-3'!$B$13)),(G349+C349))</f>
        <v>#N/A</v>
      </c>
    </row>
    <row r="350" spans="1:9">
      <c r="A350" s="19">
        <v>12</v>
      </c>
      <c r="B350" s="18">
        <v>13</v>
      </c>
      <c r="C350" s="70" t="e">
        <f>'WS-2, WS-3, &amp; WS-4'!$B$28*'Water Supply Calcs'!$N$7*H350</f>
        <v>#VALUE!</v>
      </c>
      <c r="D350" s="70">
        <v>0</v>
      </c>
      <c r="E350" s="70" t="e">
        <f t="shared" si="15"/>
        <v>#VALUE!</v>
      </c>
      <c r="F350" s="71" t="e">
        <f t="shared" si="16"/>
        <v>#VALUE!</v>
      </c>
      <c r="G350" s="70" t="e">
        <f t="shared" si="17"/>
        <v>#VALUE!</v>
      </c>
      <c r="H350" s="70" t="e">
        <f>_xlfn.IFS('WS-2, WS-3, &amp; WS-4'!$B$6='Watershed Precip Data'!$C$3,'Watershed Precip Data'!C352,'Watershed Precip Data'!$C$14='Watershed Precip Data'!$D$3,'Watershed Precip Data'!D352,'WS-2, WS-3, &amp; WS-4'!$B$6='Watershed Precip Data'!$E$3,'Watershed Precip Data'!E352,'WS-2, WS-3, &amp; WS-4'!$B$6='Watershed Precip Data'!$F$3,'Watershed Precip Data'!F352,'WS-2, WS-3, &amp; WS-4'!$B$6='Watershed Precip Data'!$G$3,'Watershed Precip Data'!G352,'Watershed Precip Data'!$C$14='Watershed Precip Data'!$H$3,'Watershed Precip Data'!H352,'WS-2, WS-3, &amp; WS-4'!$B$6='Watershed Precip Data'!$I$3,'Watershed Precip Data'!I352,'WS-2, WS-3, &amp; WS-4'!$B$6='Watershed Precip Data'!$J$3,'Watershed Precip Data'!J352,'WS-2, WS-3, &amp; WS-4'!$B$6='Watershed Precip Data'!$K$3,'Watershed Precip Data'!K352)</f>
        <v>#N/A</v>
      </c>
      <c r="I350" s="239" t="e">
        <f>MIN(($L$3*('FM-1 &amp; FM-3'!$B$13)),(G350+C350))</f>
        <v>#N/A</v>
      </c>
    </row>
    <row r="351" spans="1:9">
      <c r="A351" s="19">
        <v>12</v>
      </c>
      <c r="B351" s="18">
        <v>14</v>
      </c>
      <c r="C351" s="70" t="e">
        <f>'WS-2, WS-3, &amp; WS-4'!$B$28*'Water Supply Calcs'!$N$7*H351</f>
        <v>#VALUE!</v>
      </c>
      <c r="D351" s="70">
        <v>0</v>
      </c>
      <c r="E351" s="70" t="e">
        <f t="shared" si="15"/>
        <v>#VALUE!</v>
      </c>
      <c r="F351" s="71" t="e">
        <f t="shared" si="16"/>
        <v>#VALUE!</v>
      </c>
      <c r="G351" s="70" t="e">
        <f t="shared" si="17"/>
        <v>#VALUE!</v>
      </c>
      <c r="H351" s="70" t="e">
        <f>_xlfn.IFS('WS-2, WS-3, &amp; WS-4'!$B$6='Watershed Precip Data'!$C$3,'Watershed Precip Data'!C353,'Watershed Precip Data'!$C$14='Watershed Precip Data'!$D$3,'Watershed Precip Data'!D353,'WS-2, WS-3, &amp; WS-4'!$B$6='Watershed Precip Data'!$E$3,'Watershed Precip Data'!E353,'WS-2, WS-3, &amp; WS-4'!$B$6='Watershed Precip Data'!$F$3,'Watershed Precip Data'!F353,'WS-2, WS-3, &amp; WS-4'!$B$6='Watershed Precip Data'!$G$3,'Watershed Precip Data'!G353,'Watershed Precip Data'!$C$14='Watershed Precip Data'!$H$3,'Watershed Precip Data'!H353,'WS-2, WS-3, &amp; WS-4'!$B$6='Watershed Precip Data'!$I$3,'Watershed Precip Data'!I353,'WS-2, WS-3, &amp; WS-4'!$B$6='Watershed Precip Data'!$J$3,'Watershed Precip Data'!J353,'WS-2, WS-3, &amp; WS-4'!$B$6='Watershed Precip Data'!$K$3,'Watershed Precip Data'!K353)</f>
        <v>#N/A</v>
      </c>
      <c r="I351" s="239" t="e">
        <f>MIN(($L$3*('FM-1 &amp; FM-3'!$B$13)),(G351+C351))</f>
        <v>#N/A</v>
      </c>
    </row>
    <row r="352" spans="1:9">
      <c r="A352" s="19">
        <v>12</v>
      </c>
      <c r="B352" s="18">
        <v>15</v>
      </c>
      <c r="C352" s="70" t="e">
        <f>'WS-2, WS-3, &amp; WS-4'!$B$28*'Water Supply Calcs'!$N$7*H352</f>
        <v>#VALUE!</v>
      </c>
      <c r="D352" s="70">
        <v>0</v>
      </c>
      <c r="E352" s="70" t="e">
        <f t="shared" si="15"/>
        <v>#VALUE!</v>
      </c>
      <c r="F352" s="71" t="e">
        <f t="shared" si="16"/>
        <v>#VALUE!</v>
      </c>
      <c r="G352" s="70" t="e">
        <f t="shared" si="17"/>
        <v>#VALUE!</v>
      </c>
      <c r="H352" s="70" t="e">
        <f>_xlfn.IFS('WS-2, WS-3, &amp; WS-4'!$B$6='Watershed Precip Data'!$C$3,'Watershed Precip Data'!C354,'Watershed Precip Data'!$C$14='Watershed Precip Data'!$D$3,'Watershed Precip Data'!D354,'WS-2, WS-3, &amp; WS-4'!$B$6='Watershed Precip Data'!$E$3,'Watershed Precip Data'!E354,'WS-2, WS-3, &amp; WS-4'!$B$6='Watershed Precip Data'!$F$3,'Watershed Precip Data'!F354,'WS-2, WS-3, &amp; WS-4'!$B$6='Watershed Precip Data'!$G$3,'Watershed Precip Data'!G354,'Watershed Precip Data'!$C$14='Watershed Precip Data'!$H$3,'Watershed Precip Data'!H354,'WS-2, WS-3, &amp; WS-4'!$B$6='Watershed Precip Data'!$I$3,'Watershed Precip Data'!I354,'WS-2, WS-3, &amp; WS-4'!$B$6='Watershed Precip Data'!$J$3,'Watershed Precip Data'!J354,'WS-2, WS-3, &amp; WS-4'!$B$6='Watershed Precip Data'!$K$3,'Watershed Precip Data'!K354)</f>
        <v>#N/A</v>
      </c>
      <c r="I352" s="239" t="e">
        <f>MIN(($L$3*('FM-1 &amp; FM-3'!$B$13)),(G352+C352))</f>
        <v>#N/A</v>
      </c>
    </row>
    <row r="353" spans="1:9">
      <c r="A353" s="19">
        <v>12</v>
      </c>
      <c r="B353" s="18">
        <v>16</v>
      </c>
      <c r="C353" s="70" t="e">
        <f>'WS-2, WS-3, &amp; WS-4'!$B$28*'Water Supply Calcs'!$N$7*H353</f>
        <v>#VALUE!</v>
      </c>
      <c r="D353" s="70">
        <v>0</v>
      </c>
      <c r="E353" s="70" t="e">
        <f t="shared" si="15"/>
        <v>#VALUE!</v>
      </c>
      <c r="F353" s="71" t="e">
        <f t="shared" si="16"/>
        <v>#VALUE!</v>
      </c>
      <c r="G353" s="70" t="e">
        <f t="shared" si="17"/>
        <v>#VALUE!</v>
      </c>
      <c r="H353" s="70" t="e">
        <f>_xlfn.IFS('WS-2, WS-3, &amp; WS-4'!$B$6='Watershed Precip Data'!$C$3,'Watershed Precip Data'!C355,'Watershed Precip Data'!$C$14='Watershed Precip Data'!$D$3,'Watershed Precip Data'!D355,'WS-2, WS-3, &amp; WS-4'!$B$6='Watershed Precip Data'!$E$3,'Watershed Precip Data'!E355,'WS-2, WS-3, &amp; WS-4'!$B$6='Watershed Precip Data'!$F$3,'Watershed Precip Data'!F355,'WS-2, WS-3, &amp; WS-4'!$B$6='Watershed Precip Data'!$G$3,'Watershed Precip Data'!G355,'Watershed Precip Data'!$C$14='Watershed Precip Data'!$H$3,'Watershed Precip Data'!H355,'WS-2, WS-3, &amp; WS-4'!$B$6='Watershed Precip Data'!$I$3,'Watershed Precip Data'!I355,'WS-2, WS-3, &amp; WS-4'!$B$6='Watershed Precip Data'!$J$3,'Watershed Precip Data'!J355,'WS-2, WS-3, &amp; WS-4'!$B$6='Watershed Precip Data'!$K$3,'Watershed Precip Data'!K355)</f>
        <v>#N/A</v>
      </c>
      <c r="I353" s="239" t="e">
        <f>MIN(($L$3*('FM-1 &amp; FM-3'!$B$13)),(G353+C353))</f>
        <v>#N/A</v>
      </c>
    </row>
    <row r="354" spans="1:9">
      <c r="A354" s="19">
        <v>12</v>
      </c>
      <c r="B354" s="18">
        <v>17</v>
      </c>
      <c r="C354" s="70" t="e">
        <f>'WS-2, WS-3, &amp; WS-4'!$B$28*'Water Supply Calcs'!$N$7*H354</f>
        <v>#VALUE!</v>
      </c>
      <c r="D354" s="70">
        <v>0</v>
      </c>
      <c r="E354" s="70" t="e">
        <f t="shared" si="15"/>
        <v>#VALUE!</v>
      </c>
      <c r="F354" s="71" t="e">
        <f t="shared" si="16"/>
        <v>#VALUE!</v>
      </c>
      <c r="G354" s="70" t="e">
        <f t="shared" si="17"/>
        <v>#VALUE!</v>
      </c>
      <c r="H354" s="70" t="e">
        <f>_xlfn.IFS('WS-2, WS-3, &amp; WS-4'!$B$6='Watershed Precip Data'!$C$3,'Watershed Precip Data'!C356,'Watershed Precip Data'!$C$14='Watershed Precip Data'!$D$3,'Watershed Precip Data'!D356,'WS-2, WS-3, &amp; WS-4'!$B$6='Watershed Precip Data'!$E$3,'Watershed Precip Data'!E356,'WS-2, WS-3, &amp; WS-4'!$B$6='Watershed Precip Data'!$F$3,'Watershed Precip Data'!F356,'WS-2, WS-3, &amp; WS-4'!$B$6='Watershed Precip Data'!$G$3,'Watershed Precip Data'!G356,'Watershed Precip Data'!$C$14='Watershed Precip Data'!$H$3,'Watershed Precip Data'!H356,'WS-2, WS-3, &amp; WS-4'!$B$6='Watershed Precip Data'!$I$3,'Watershed Precip Data'!I356,'WS-2, WS-3, &amp; WS-4'!$B$6='Watershed Precip Data'!$J$3,'Watershed Precip Data'!J356,'WS-2, WS-3, &amp; WS-4'!$B$6='Watershed Precip Data'!$K$3,'Watershed Precip Data'!K356)</f>
        <v>#N/A</v>
      </c>
      <c r="I354" s="239" t="e">
        <f>MIN(($L$3*('FM-1 &amp; FM-3'!$B$13)),(G354+C354))</f>
        <v>#N/A</v>
      </c>
    </row>
    <row r="355" spans="1:9">
      <c r="A355" s="19">
        <v>12</v>
      </c>
      <c r="B355" s="18">
        <v>18</v>
      </c>
      <c r="C355" s="70" t="e">
        <f>'WS-2, WS-3, &amp; WS-4'!$B$28*'Water Supply Calcs'!$N$7*H355</f>
        <v>#VALUE!</v>
      </c>
      <c r="D355" s="70">
        <v>0</v>
      </c>
      <c r="E355" s="70" t="e">
        <f t="shared" si="15"/>
        <v>#VALUE!</v>
      </c>
      <c r="F355" s="71" t="e">
        <f t="shared" si="16"/>
        <v>#VALUE!</v>
      </c>
      <c r="G355" s="70" t="e">
        <f t="shared" si="17"/>
        <v>#VALUE!</v>
      </c>
      <c r="H355" s="70" t="e">
        <f>_xlfn.IFS('WS-2, WS-3, &amp; WS-4'!$B$6='Watershed Precip Data'!$C$3,'Watershed Precip Data'!C357,'Watershed Precip Data'!$C$14='Watershed Precip Data'!$D$3,'Watershed Precip Data'!D357,'WS-2, WS-3, &amp; WS-4'!$B$6='Watershed Precip Data'!$E$3,'Watershed Precip Data'!E357,'WS-2, WS-3, &amp; WS-4'!$B$6='Watershed Precip Data'!$F$3,'Watershed Precip Data'!F357,'WS-2, WS-3, &amp; WS-4'!$B$6='Watershed Precip Data'!$G$3,'Watershed Precip Data'!G357,'Watershed Precip Data'!$C$14='Watershed Precip Data'!$H$3,'Watershed Precip Data'!H357,'WS-2, WS-3, &amp; WS-4'!$B$6='Watershed Precip Data'!$I$3,'Watershed Precip Data'!I357,'WS-2, WS-3, &amp; WS-4'!$B$6='Watershed Precip Data'!$J$3,'Watershed Precip Data'!J357,'WS-2, WS-3, &amp; WS-4'!$B$6='Watershed Precip Data'!$K$3,'Watershed Precip Data'!K357)</f>
        <v>#N/A</v>
      </c>
      <c r="I355" s="239" t="e">
        <f>MIN(($L$3*('FM-1 &amp; FM-3'!$B$13)),(G355+C355))</f>
        <v>#N/A</v>
      </c>
    </row>
    <row r="356" spans="1:9">
      <c r="A356" s="19">
        <v>12</v>
      </c>
      <c r="B356" s="18">
        <v>19</v>
      </c>
      <c r="C356" s="70" t="e">
        <f>'WS-2, WS-3, &amp; WS-4'!$B$28*'Water Supply Calcs'!$N$7*H356</f>
        <v>#VALUE!</v>
      </c>
      <c r="D356" s="70">
        <v>0</v>
      </c>
      <c r="E356" s="70" t="e">
        <f t="shared" si="15"/>
        <v>#VALUE!</v>
      </c>
      <c r="F356" s="71" t="e">
        <f t="shared" si="16"/>
        <v>#VALUE!</v>
      </c>
      <c r="G356" s="70" t="e">
        <f t="shared" si="17"/>
        <v>#VALUE!</v>
      </c>
      <c r="H356" s="70" t="e">
        <f>_xlfn.IFS('WS-2, WS-3, &amp; WS-4'!$B$6='Watershed Precip Data'!$C$3,'Watershed Precip Data'!C358,'Watershed Precip Data'!$C$14='Watershed Precip Data'!$D$3,'Watershed Precip Data'!D358,'WS-2, WS-3, &amp; WS-4'!$B$6='Watershed Precip Data'!$E$3,'Watershed Precip Data'!E358,'WS-2, WS-3, &amp; WS-4'!$B$6='Watershed Precip Data'!$F$3,'Watershed Precip Data'!F358,'WS-2, WS-3, &amp; WS-4'!$B$6='Watershed Precip Data'!$G$3,'Watershed Precip Data'!G358,'Watershed Precip Data'!$C$14='Watershed Precip Data'!$H$3,'Watershed Precip Data'!H358,'WS-2, WS-3, &amp; WS-4'!$B$6='Watershed Precip Data'!$I$3,'Watershed Precip Data'!I358,'WS-2, WS-3, &amp; WS-4'!$B$6='Watershed Precip Data'!$J$3,'Watershed Precip Data'!J358,'WS-2, WS-3, &amp; WS-4'!$B$6='Watershed Precip Data'!$K$3,'Watershed Precip Data'!K358)</f>
        <v>#N/A</v>
      </c>
      <c r="I356" s="239" t="e">
        <f>MIN(($L$3*('FM-1 &amp; FM-3'!$B$13)),(G356+C356))</f>
        <v>#N/A</v>
      </c>
    </row>
    <row r="357" spans="1:9">
      <c r="A357" s="19">
        <v>12</v>
      </c>
      <c r="B357" s="18">
        <v>20</v>
      </c>
      <c r="C357" s="70" t="e">
        <f>'WS-2, WS-3, &amp; WS-4'!$B$28*'Water Supply Calcs'!$N$7*H357</f>
        <v>#VALUE!</v>
      </c>
      <c r="D357" s="70">
        <v>0</v>
      </c>
      <c r="E357" s="70" t="e">
        <f t="shared" si="15"/>
        <v>#VALUE!</v>
      </c>
      <c r="F357" s="71" t="e">
        <f t="shared" si="16"/>
        <v>#VALUE!</v>
      </c>
      <c r="G357" s="70" t="e">
        <f t="shared" si="17"/>
        <v>#VALUE!</v>
      </c>
      <c r="H357" s="70" t="e">
        <f>_xlfn.IFS('WS-2, WS-3, &amp; WS-4'!$B$6='Watershed Precip Data'!$C$3,'Watershed Precip Data'!C359,'Watershed Precip Data'!$C$14='Watershed Precip Data'!$D$3,'Watershed Precip Data'!D359,'WS-2, WS-3, &amp; WS-4'!$B$6='Watershed Precip Data'!$E$3,'Watershed Precip Data'!E359,'WS-2, WS-3, &amp; WS-4'!$B$6='Watershed Precip Data'!$F$3,'Watershed Precip Data'!F359,'WS-2, WS-3, &amp; WS-4'!$B$6='Watershed Precip Data'!$G$3,'Watershed Precip Data'!G359,'Watershed Precip Data'!$C$14='Watershed Precip Data'!$H$3,'Watershed Precip Data'!H359,'WS-2, WS-3, &amp; WS-4'!$B$6='Watershed Precip Data'!$I$3,'Watershed Precip Data'!I359,'WS-2, WS-3, &amp; WS-4'!$B$6='Watershed Precip Data'!$J$3,'Watershed Precip Data'!J359,'WS-2, WS-3, &amp; WS-4'!$B$6='Watershed Precip Data'!$K$3,'Watershed Precip Data'!K359)</f>
        <v>#N/A</v>
      </c>
      <c r="I357" s="239" t="e">
        <f>MIN(($L$3*('FM-1 &amp; FM-3'!$B$13)),(G357+C357))</f>
        <v>#N/A</v>
      </c>
    </row>
    <row r="358" spans="1:9">
      <c r="A358" s="19">
        <v>12</v>
      </c>
      <c r="B358" s="18">
        <v>21</v>
      </c>
      <c r="C358" s="70" t="e">
        <f>'WS-2, WS-3, &amp; WS-4'!$B$28*'Water Supply Calcs'!$N$7*H358</f>
        <v>#VALUE!</v>
      </c>
      <c r="D358" s="70">
        <v>0</v>
      </c>
      <c r="E358" s="70" t="e">
        <f t="shared" si="15"/>
        <v>#VALUE!</v>
      </c>
      <c r="F358" s="71" t="e">
        <f t="shared" si="16"/>
        <v>#VALUE!</v>
      </c>
      <c r="G358" s="70" t="e">
        <f t="shared" si="17"/>
        <v>#VALUE!</v>
      </c>
      <c r="H358" s="70" t="e">
        <f>_xlfn.IFS('WS-2, WS-3, &amp; WS-4'!$B$6='Watershed Precip Data'!$C$3,'Watershed Precip Data'!C360,'Watershed Precip Data'!$C$14='Watershed Precip Data'!$D$3,'Watershed Precip Data'!D360,'WS-2, WS-3, &amp; WS-4'!$B$6='Watershed Precip Data'!$E$3,'Watershed Precip Data'!E360,'WS-2, WS-3, &amp; WS-4'!$B$6='Watershed Precip Data'!$F$3,'Watershed Precip Data'!F360,'WS-2, WS-3, &amp; WS-4'!$B$6='Watershed Precip Data'!$G$3,'Watershed Precip Data'!G360,'Watershed Precip Data'!$C$14='Watershed Precip Data'!$H$3,'Watershed Precip Data'!H360,'WS-2, WS-3, &amp; WS-4'!$B$6='Watershed Precip Data'!$I$3,'Watershed Precip Data'!I360,'WS-2, WS-3, &amp; WS-4'!$B$6='Watershed Precip Data'!$J$3,'Watershed Precip Data'!J360,'WS-2, WS-3, &amp; WS-4'!$B$6='Watershed Precip Data'!$K$3,'Watershed Precip Data'!K360)</f>
        <v>#N/A</v>
      </c>
      <c r="I358" s="239" t="e">
        <f>MIN(($L$3*('FM-1 &amp; FM-3'!$B$13)),(G358+C358))</f>
        <v>#N/A</v>
      </c>
    </row>
    <row r="359" spans="1:9">
      <c r="A359" s="19">
        <v>12</v>
      </c>
      <c r="B359" s="18">
        <v>22</v>
      </c>
      <c r="C359" s="70" t="e">
        <f>'WS-2, WS-3, &amp; WS-4'!$B$28*'Water Supply Calcs'!$N$7*H359</f>
        <v>#VALUE!</v>
      </c>
      <c r="D359" s="70">
        <v>0</v>
      </c>
      <c r="E359" s="70" t="e">
        <f t="shared" si="15"/>
        <v>#VALUE!</v>
      </c>
      <c r="F359" s="71" t="e">
        <f t="shared" si="16"/>
        <v>#VALUE!</v>
      </c>
      <c r="G359" s="70" t="e">
        <f t="shared" si="17"/>
        <v>#VALUE!</v>
      </c>
      <c r="H359" s="70" t="e">
        <f>_xlfn.IFS('WS-2, WS-3, &amp; WS-4'!$B$6='Watershed Precip Data'!$C$3,'Watershed Precip Data'!C361,'Watershed Precip Data'!$C$14='Watershed Precip Data'!$D$3,'Watershed Precip Data'!D361,'WS-2, WS-3, &amp; WS-4'!$B$6='Watershed Precip Data'!$E$3,'Watershed Precip Data'!E361,'WS-2, WS-3, &amp; WS-4'!$B$6='Watershed Precip Data'!$F$3,'Watershed Precip Data'!F361,'WS-2, WS-3, &amp; WS-4'!$B$6='Watershed Precip Data'!$G$3,'Watershed Precip Data'!G361,'Watershed Precip Data'!$C$14='Watershed Precip Data'!$H$3,'Watershed Precip Data'!H361,'WS-2, WS-3, &amp; WS-4'!$B$6='Watershed Precip Data'!$I$3,'Watershed Precip Data'!I361,'WS-2, WS-3, &amp; WS-4'!$B$6='Watershed Precip Data'!$J$3,'Watershed Precip Data'!J361,'WS-2, WS-3, &amp; WS-4'!$B$6='Watershed Precip Data'!$K$3,'Watershed Precip Data'!K361)</f>
        <v>#N/A</v>
      </c>
      <c r="I359" s="239" t="e">
        <f>MIN(($L$3*('FM-1 &amp; FM-3'!$B$13)),(G359+C359))</f>
        <v>#N/A</v>
      </c>
    </row>
    <row r="360" spans="1:9">
      <c r="A360" s="19">
        <v>12</v>
      </c>
      <c r="B360" s="18">
        <v>23</v>
      </c>
      <c r="C360" s="70" t="e">
        <f>'WS-2, WS-3, &amp; WS-4'!$B$28*'Water Supply Calcs'!$N$7*H360</f>
        <v>#VALUE!</v>
      </c>
      <c r="D360" s="70">
        <v>0</v>
      </c>
      <c r="E360" s="70" t="e">
        <f t="shared" si="15"/>
        <v>#VALUE!</v>
      </c>
      <c r="F360" s="71" t="e">
        <f t="shared" si="16"/>
        <v>#VALUE!</v>
      </c>
      <c r="G360" s="70" t="e">
        <f t="shared" si="17"/>
        <v>#VALUE!</v>
      </c>
      <c r="H360" s="70" t="e">
        <f>_xlfn.IFS('WS-2, WS-3, &amp; WS-4'!$B$6='Watershed Precip Data'!$C$3,'Watershed Precip Data'!C362,'Watershed Precip Data'!$C$14='Watershed Precip Data'!$D$3,'Watershed Precip Data'!D362,'WS-2, WS-3, &amp; WS-4'!$B$6='Watershed Precip Data'!$E$3,'Watershed Precip Data'!E362,'WS-2, WS-3, &amp; WS-4'!$B$6='Watershed Precip Data'!$F$3,'Watershed Precip Data'!F362,'WS-2, WS-3, &amp; WS-4'!$B$6='Watershed Precip Data'!$G$3,'Watershed Precip Data'!G362,'Watershed Precip Data'!$C$14='Watershed Precip Data'!$H$3,'Watershed Precip Data'!H362,'WS-2, WS-3, &amp; WS-4'!$B$6='Watershed Precip Data'!$I$3,'Watershed Precip Data'!I362,'WS-2, WS-3, &amp; WS-4'!$B$6='Watershed Precip Data'!$J$3,'Watershed Precip Data'!J362,'WS-2, WS-3, &amp; WS-4'!$B$6='Watershed Precip Data'!$K$3,'Watershed Precip Data'!K362)</f>
        <v>#N/A</v>
      </c>
      <c r="I360" s="239" t="e">
        <f>MIN(($L$3*('FM-1 &amp; FM-3'!$B$13)),(G360+C360))</f>
        <v>#N/A</v>
      </c>
    </row>
    <row r="361" spans="1:9">
      <c r="A361" s="19">
        <v>12</v>
      </c>
      <c r="B361" s="18">
        <v>24</v>
      </c>
      <c r="C361" s="70" t="e">
        <f>'WS-2, WS-3, &amp; WS-4'!$B$28*'Water Supply Calcs'!$N$7*H361</f>
        <v>#VALUE!</v>
      </c>
      <c r="D361" s="70">
        <v>0</v>
      </c>
      <c r="E361" s="70" t="e">
        <f t="shared" si="15"/>
        <v>#VALUE!</v>
      </c>
      <c r="F361" s="71" t="e">
        <f t="shared" si="16"/>
        <v>#VALUE!</v>
      </c>
      <c r="G361" s="70" t="e">
        <f t="shared" si="17"/>
        <v>#VALUE!</v>
      </c>
      <c r="H361" s="70" t="e">
        <f>_xlfn.IFS('WS-2, WS-3, &amp; WS-4'!$B$6='Watershed Precip Data'!$C$3,'Watershed Precip Data'!C363,'Watershed Precip Data'!$C$14='Watershed Precip Data'!$D$3,'Watershed Precip Data'!D363,'WS-2, WS-3, &amp; WS-4'!$B$6='Watershed Precip Data'!$E$3,'Watershed Precip Data'!E363,'WS-2, WS-3, &amp; WS-4'!$B$6='Watershed Precip Data'!$F$3,'Watershed Precip Data'!F363,'WS-2, WS-3, &amp; WS-4'!$B$6='Watershed Precip Data'!$G$3,'Watershed Precip Data'!G363,'Watershed Precip Data'!$C$14='Watershed Precip Data'!$H$3,'Watershed Precip Data'!H363,'WS-2, WS-3, &amp; WS-4'!$B$6='Watershed Precip Data'!$I$3,'Watershed Precip Data'!I363,'WS-2, WS-3, &amp; WS-4'!$B$6='Watershed Precip Data'!$J$3,'Watershed Precip Data'!J363,'WS-2, WS-3, &amp; WS-4'!$B$6='Watershed Precip Data'!$K$3,'Watershed Precip Data'!K363)</f>
        <v>#N/A</v>
      </c>
      <c r="I361" s="239" t="e">
        <f>MIN(($L$3*('FM-1 &amp; FM-3'!$B$13)),(G361+C361))</f>
        <v>#N/A</v>
      </c>
    </row>
    <row r="362" spans="1:9">
      <c r="A362" s="19">
        <v>12</v>
      </c>
      <c r="B362" s="18">
        <v>25</v>
      </c>
      <c r="C362" s="70" t="e">
        <f>'WS-2, WS-3, &amp; WS-4'!$B$28*'Water Supply Calcs'!$N$7*H362</f>
        <v>#VALUE!</v>
      </c>
      <c r="D362" s="70">
        <v>0</v>
      </c>
      <c r="E362" s="70" t="e">
        <f t="shared" si="15"/>
        <v>#VALUE!</v>
      </c>
      <c r="F362" s="71" t="e">
        <f t="shared" si="16"/>
        <v>#VALUE!</v>
      </c>
      <c r="G362" s="70" t="e">
        <f t="shared" si="17"/>
        <v>#VALUE!</v>
      </c>
      <c r="H362" s="70" t="e">
        <f>_xlfn.IFS('WS-2, WS-3, &amp; WS-4'!$B$6='Watershed Precip Data'!$C$3,'Watershed Precip Data'!C364,'Watershed Precip Data'!$C$14='Watershed Precip Data'!$D$3,'Watershed Precip Data'!D364,'WS-2, WS-3, &amp; WS-4'!$B$6='Watershed Precip Data'!$E$3,'Watershed Precip Data'!E364,'WS-2, WS-3, &amp; WS-4'!$B$6='Watershed Precip Data'!$F$3,'Watershed Precip Data'!F364,'WS-2, WS-3, &amp; WS-4'!$B$6='Watershed Precip Data'!$G$3,'Watershed Precip Data'!G364,'Watershed Precip Data'!$C$14='Watershed Precip Data'!$H$3,'Watershed Precip Data'!H364,'WS-2, WS-3, &amp; WS-4'!$B$6='Watershed Precip Data'!$I$3,'Watershed Precip Data'!I364,'WS-2, WS-3, &amp; WS-4'!$B$6='Watershed Precip Data'!$J$3,'Watershed Precip Data'!J364,'WS-2, WS-3, &amp; WS-4'!$B$6='Watershed Precip Data'!$K$3,'Watershed Precip Data'!K364)</f>
        <v>#N/A</v>
      </c>
      <c r="I362" s="239" t="e">
        <f>MIN(($L$3*('FM-1 &amp; FM-3'!$B$13)),(G362+C362))</f>
        <v>#N/A</v>
      </c>
    </row>
    <row r="363" spans="1:9">
      <c r="A363" s="19">
        <v>12</v>
      </c>
      <c r="B363" s="18">
        <v>26</v>
      </c>
      <c r="C363" s="70" t="e">
        <f>'WS-2, WS-3, &amp; WS-4'!$B$28*'Water Supply Calcs'!$N$7*H363</f>
        <v>#VALUE!</v>
      </c>
      <c r="D363" s="70">
        <v>0</v>
      </c>
      <c r="E363" s="70" t="e">
        <f t="shared" si="15"/>
        <v>#VALUE!</v>
      </c>
      <c r="F363" s="71" t="e">
        <f t="shared" si="16"/>
        <v>#VALUE!</v>
      </c>
      <c r="G363" s="70" t="e">
        <f t="shared" si="17"/>
        <v>#VALUE!</v>
      </c>
      <c r="H363" s="70" t="e">
        <f>_xlfn.IFS('WS-2, WS-3, &amp; WS-4'!$B$6='Watershed Precip Data'!$C$3,'Watershed Precip Data'!C365,'Watershed Precip Data'!$C$14='Watershed Precip Data'!$D$3,'Watershed Precip Data'!D365,'WS-2, WS-3, &amp; WS-4'!$B$6='Watershed Precip Data'!$E$3,'Watershed Precip Data'!E365,'WS-2, WS-3, &amp; WS-4'!$B$6='Watershed Precip Data'!$F$3,'Watershed Precip Data'!F365,'WS-2, WS-3, &amp; WS-4'!$B$6='Watershed Precip Data'!$G$3,'Watershed Precip Data'!G365,'Watershed Precip Data'!$C$14='Watershed Precip Data'!$H$3,'Watershed Precip Data'!H365,'WS-2, WS-3, &amp; WS-4'!$B$6='Watershed Precip Data'!$I$3,'Watershed Precip Data'!I365,'WS-2, WS-3, &amp; WS-4'!$B$6='Watershed Precip Data'!$J$3,'Watershed Precip Data'!J365,'WS-2, WS-3, &amp; WS-4'!$B$6='Watershed Precip Data'!$K$3,'Watershed Precip Data'!K365)</f>
        <v>#N/A</v>
      </c>
      <c r="I363" s="239" t="e">
        <f>MIN(($L$3*('FM-1 &amp; FM-3'!$B$13)),(G363+C363))</f>
        <v>#N/A</v>
      </c>
    </row>
    <row r="364" spans="1:9">
      <c r="A364" s="19">
        <v>12</v>
      </c>
      <c r="B364" s="18">
        <v>27</v>
      </c>
      <c r="C364" s="70" t="e">
        <f>'WS-2, WS-3, &amp; WS-4'!$B$28*'Water Supply Calcs'!$N$7*H364</f>
        <v>#VALUE!</v>
      </c>
      <c r="D364" s="70">
        <v>0</v>
      </c>
      <c r="E364" s="70" t="e">
        <f t="shared" si="15"/>
        <v>#VALUE!</v>
      </c>
      <c r="F364" s="71" t="e">
        <f t="shared" si="16"/>
        <v>#VALUE!</v>
      </c>
      <c r="G364" s="70" t="e">
        <f t="shared" si="17"/>
        <v>#VALUE!</v>
      </c>
      <c r="H364" s="70" t="e">
        <f>_xlfn.IFS('WS-2, WS-3, &amp; WS-4'!$B$6='Watershed Precip Data'!$C$3,'Watershed Precip Data'!C366,'Watershed Precip Data'!$C$14='Watershed Precip Data'!$D$3,'Watershed Precip Data'!D366,'WS-2, WS-3, &amp; WS-4'!$B$6='Watershed Precip Data'!$E$3,'Watershed Precip Data'!E366,'WS-2, WS-3, &amp; WS-4'!$B$6='Watershed Precip Data'!$F$3,'Watershed Precip Data'!F366,'WS-2, WS-3, &amp; WS-4'!$B$6='Watershed Precip Data'!$G$3,'Watershed Precip Data'!G366,'Watershed Precip Data'!$C$14='Watershed Precip Data'!$H$3,'Watershed Precip Data'!H366,'WS-2, WS-3, &amp; WS-4'!$B$6='Watershed Precip Data'!$I$3,'Watershed Precip Data'!I366,'WS-2, WS-3, &amp; WS-4'!$B$6='Watershed Precip Data'!$J$3,'Watershed Precip Data'!J366,'WS-2, WS-3, &amp; WS-4'!$B$6='Watershed Precip Data'!$K$3,'Watershed Precip Data'!K366)</f>
        <v>#N/A</v>
      </c>
      <c r="I364" s="239" t="e">
        <f>MIN(($L$3*('FM-1 &amp; FM-3'!$B$13)),(G364+C364))</f>
        <v>#N/A</v>
      </c>
    </row>
    <row r="365" spans="1:9">
      <c r="A365" s="19">
        <v>12</v>
      </c>
      <c r="B365" s="18">
        <v>28</v>
      </c>
      <c r="C365" s="70" t="e">
        <f>'WS-2, WS-3, &amp; WS-4'!$B$28*'Water Supply Calcs'!$N$7*H365</f>
        <v>#VALUE!</v>
      </c>
      <c r="D365" s="70">
        <v>0</v>
      </c>
      <c r="E365" s="70" t="e">
        <f t="shared" si="15"/>
        <v>#VALUE!</v>
      </c>
      <c r="F365" s="71" t="e">
        <f t="shared" si="16"/>
        <v>#VALUE!</v>
      </c>
      <c r="G365" s="70" t="e">
        <f t="shared" si="17"/>
        <v>#VALUE!</v>
      </c>
      <c r="H365" s="70" t="e">
        <f>_xlfn.IFS('WS-2, WS-3, &amp; WS-4'!$B$6='Watershed Precip Data'!$C$3,'Watershed Precip Data'!C367,'Watershed Precip Data'!$C$14='Watershed Precip Data'!$D$3,'Watershed Precip Data'!D367,'WS-2, WS-3, &amp; WS-4'!$B$6='Watershed Precip Data'!$E$3,'Watershed Precip Data'!E367,'WS-2, WS-3, &amp; WS-4'!$B$6='Watershed Precip Data'!$F$3,'Watershed Precip Data'!F367,'WS-2, WS-3, &amp; WS-4'!$B$6='Watershed Precip Data'!$G$3,'Watershed Precip Data'!G367,'Watershed Precip Data'!$C$14='Watershed Precip Data'!$H$3,'Watershed Precip Data'!H367,'WS-2, WS-3, &amp; WS-4'!$B$6='Watershed Precip Data'!$I$3,'Watershed Precip Data'!I367,'WS-2, WS-3, &amp; WS-4'!$B$6='Watershed Precip Data'!$J$3,'Watershed Precip Data'!J367,'WS-2, WS-3, &amp; WS-4'!$B$6='Watershed Precip Data'!$K$3,'Watershed Precip Data'!K367)</f>
        <v>#N/A</v>
      </c>
      <c r="I365" s="239" t="e">
        <f>MIN(($L$3*('FM-1 &amp; FM-3'!$B$13)),(G365+C365))</f>
        <v>#N/A</v>
      </c>
    </row>
    <row r="366" spans="1:9">
      <c r="A366" s="19">
        <v>12</v>
      </c>
      <c r="B366" s="18">
        <v>29</v>
      </c>
      <c r="C366" s="70" t="e">
        <f>'WS-2, WS-3, &amp; WS-4'!$B$28*'Water Supply Calcs'!$N$7*H366</f>
        <v>#VALUE!</v>
      </c>
      <c r="D366" s="70">
        <v>0</v>
      </c>
      <c r="E366" s="70" t="e">
        <f t="shared" si="15"/>
        <v>#VALUE!</v>
      </c>
      <c r="F366" s="71" t="e">
        <f t="shared" si="16"/>
        <v>#VALUE!</v>
      </c>
      <c r="G366" s="70" t="e">
        <f t="shared" si="17"/>
        <v>#VALUE!</v>
      </c>
      <c r="H366" s="70" t="e">
        <f>_xlfn.IFS('WS-2, WS-3, &amp; WS-4'!$B$6='Watershed Precip Data'!$C$3,'Watershed Precip Data'!C368,'Watershed Precip Data'!$C$14='Watershed Precip Data'!$D$3,'Watershed Precip Data'!D368,'WS-2, WS-3, &amp; WS-4'!$B$6='Watershed Precip Data'!$E$3,'Watershed Precip Data'!E368,'WS-2, WS-3, &amp; WS-4'!$B$6='Watershed Precip Data'!$F$3,'Watershed Precip Data'!F368,'WS-2, WS-3, &amp; WS-4'!$B$6='Watershed Precip Data'!$G$3,'Watershed Precip Data'!G368,'Watershed Precip Data'!$C$14='Watershed Precip Data'!$H$3,'Watershed Precip Data'!H368,'WS-2, WS-3, &amp; WS-4'!$B$6='Watershed Precip Data'!$I$3,'Watershed Precip Data'!I368,'WS-2, WS-3, &amp; WS-4'!$B$6='Watershed Precip Data'!$J$3,'Watershed Precip Data'!J368,'WS-2, WS-3, &amp; WS-4'!$B$6='Watershed Precip Data'!$K$3,'Watershed Precip Data'!K368)</f>
        <v>#N/A</v>
      </c>
      <c r="I366" s="239" t="e">
        <f>MIN(($L$3*('FM-1 &amp; FM-3'!$B$13)),(G366+C366))</f>
        <v>#N/A</v>
      </c>
    </row>
    <row r="367" spans="1:9">
      <c r="A367" s="19">
        <v>12</v>
      </c>
      <c r="B367" s="18">
        <v>30</v>
      </c>
      <c r="C367" s="70" t="e">
        <f>'WS-2, WS-3, &amp; WS-4'!$B$28*'Water Supply Calcs'!$N$7*H367</f>
        <v>#VALUE!</v>
      </c>
      <c r="D367" s="70">
        <v>0</v>
      </c>
      <c r="E367" s="70" t="e">
        <f t="shared" si="15"/>
        <v>#VALUE!</v>
      </c>
      <c r="F367" s="71" t="e">
        <f t="shared" si="16"/>
        <v>#VALUE!</v>
      </c>
      <c r="G367" s="70" t="e">
        <f t="shared" si="17"/>
        <v>#VALUE!</v>
      </c>
      <c r="H367" s="70" t="e">
        <f>_xlfn.IFS('WS-2, WS-3, &amp; WS-4'!$B$6='Watershed Precip Data'!$C$3,'Watershed Precip Data'!C369,'Watershed Precip Data'!$C$14='Watershed Precip Data'!$D$3,'Watershed Precip Data'!D369,'WS-2, WS-3, &amp; WS-4'!$B$6='Watershed Precip Data'!$E$3,'Watershed Precip Data'!E369,'WS-2, WS-3, &amp; WS-4'!$B$6='Watershed Precip Data'!$F$3,'Watershed Precip Data'!F369,'WS-2, WS-3, &amp; WS-4'!$B$6='Watershed Precip Data'!$G$3,'Watershed Precip Data'!G369,'Watershed Precip Data'!$C$14='Watershed Precip Data'!$H$3,'Watershed Precip Data'!H369,'WS-2, WS-3, &amp; WS-4'!$B$6='Watershed Precip Data'!$I$3,'Watershed Precip Data'!I369,'WS-2, WS-3, &amp; WS-4'!$B$6='Watershed Precip Data'!$J$3,'Watershed Precip Data'!J369,'WS-2, WS-3, &amp; WS-4'!$B$6='Watershed Precip Data'!$K$3,'Watershed Precip Data'!K369)</f>
        <v>#N/A</v>
      </c>
      <c r="I367" s="239" t="e">
        <f>MIN(($L$3*('FM-1 &amp; FM-3'!$B$13)),(G367+C367))</f>
        <v>#N/A</v>
      </c>
    </row>
    <row r="368" spans="1:9">
      <c r="A368" s="19">
        <v>12</v>
      </c>
      <c r="B368" s="18">
        <v>31</v>
      </c>
      <c r="C368" s="70" t="e">
        <f>'WS-2, WS-3, &amp; WS-4'!$B$28*'Water Supply Calcs'!$N$7*H368</f>
        <v>#VALUE!</v>
      </c>
      <c r="D368" s="70">
        <v>0</v>
      </c>
      <c r="E368" s="70" t="e">
        <f t="shared" si="15"/>
        <v>#VALUE!</v>
      </c>
      <c r="F368" s="71" t="e">
        <f t="shared" si="16"/>
        <v>#VALUE!</v>
      </c>
      <c r="G368" s="70" t="e">
        <f t="shared" si="17"/>
        <v>#VALUE!</v>
      </c>
      <c r="H368" s="70" t="e">
        <f>_xlfn.IFS('WS-2, WS-3, &amp; WS-4'!$B$6='Watershed Precip Data'!$C$3,'Watershed Precip Data'!C370,'Watershed Precip Data'!$C$14='Watershed Precip Data'!$D$3,'Watershed Precip Data'!D370,'WS-2, WS-3, &amp; WS-4'!$B$6='Watershed Precip Data'!$E$3,'Watershed Precip Data'!E370,'WS-2, WS-3, &amp; WS-4'!$B$6='Watershed Precip Data'!$F$3,'Watershed Precip Data'!F370,'WS-2, WS-3, &amp; WS-4'!$B$6='Watershed Precip Data'!$G$3,'Watershed Precip Data'!G370,'Watershed Precip Data'!$C$14='Watershed Precip Data'!$H$3,'Watershed Precip Data'!H370,'WS-2, WS-3, &amp; WS-4'!$B$6='Watershed Precip Data'!$I$3,'Watershed Precip Data'!I370,'WS-2, WS-3, &amp; WS-4'!$B$6='Watershed Precip Data'!$J$3,'Watershed Precip Data'!J370,'WS-2, WS-3, &amp; WS-4'!$B$6='Watershed Precip Data'!$K$3,'Watershed Precip Data'!K370)</f>
        <v>#N/A</v>
      </c>
      <c r="I368" s="239" t="e">
        <f>MIN(($L$3*('FM-1 &amp; FM-3'!$B$13)),(G368+C368))</f>
        <v>#N/A</v>
      </c>
    </row>
    <row r="370" spans="3:9">
      <c r="C370" s="67" t="s">
        <v>91</v>
      </c>
      <c r="D370" s="89">
        <f>SUM(D2:D368)</f>
        <v>0</v>
      </c>
      <c r="I370" s="237" t="e">
        <f>SUM(I3:I368)</f>
        <v>#N/A</v>
      </c>
    </row>
  </sheetData>
  <sheetProtection algorithmName="SHA-512" hashValue="Ng2YajQwhWjirWwP9JMbiMtWlDHKQFWiF7iYUrRQgExmnLeRDUmrSHAT7yhPbhn4BHeDuCNs+esgLUs1SbjYNg==" saltValue="oI70OJdyI1QByyF7aIvBbQ==" spinCount="100000" sheet="1" objects="1" scenarios="1" selectLockedCells="1" selectUnlockedCells="1"/>
  <mergeCells count="1">
    <mergeCell ref="Z2:AA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0"/>
  <sheetViews>
    <sheetView workbookViewId="0">
      <pane ySplit="1" topLeftCell="A346" activePane="bottomLeft" state="frozen"/>
      <selection activeCell="D27" sqref="D27"/>
      <selection pane="bottomLeft" activeCell="D27" sqref="D27"/>
    </sheetView>
  </sheetViews>
  <sheetFormatPr defaultRowHeight="15"/>
  <cols>
    <col min="1" max="1" width="8" style="19" bestFit="1" customWidth="1"/>
    <col min="2" max="2" width="4.7109375" style="19" bestFit="1" customWidth="1"/>
    <col min="3" max="3" width="12.5703125" style="20" bestFit="1" customWidth="1"/>
    <col min="4" max="4" width="10.42578125" style="20" customWidth="1"/>
    <col min="5" max="5" width="10.7109375" style="20" customWidth="1"/>
    <col min="6" max="6" width="13.7109375" style="20" customWidth="1"/>
    <col min="7" max="7" width="18" style="20" customWidth="1"/>
    <col min="8" max="8" width="9.85546875" style="20" customWidth="1"/>
    <col min="9" max="9" width="15" style="63" bestFit="1" customWidth="1"/>
    <col min="10" max="10" width="14.85546875" style="63" customWidth="1"/>
    <col min="12" max="12" width="16" customWidth="1"/>
    <col min="13" max="13" width="12" bestFit="1" customWidth="1"/>
    <col min="15" max="15" width="7.7109375" customWidth="1"/>
    <col min="16" max="16" width="9.42578125" customWidth="1"/>
    <col min="17" max="17" width="14.85546875" bestFit="1" customWidth="1"/>
    <col min="18" max="18" width="15.28515625" bestFit="1" customWidth="1"/>
    <col min="21" max="21" width="8.28515625" bestFit="1" customWidth="1"/>
    <col min="22" max="22" width="7.140625" customWidth="1"/>
    <col min="24" max="24" width="9.5703125" customWidth="1"/>
    <col min="25" max="25" width="8.28515625" customWidth="1"/>
    <col min="29" max="29" width="14.85546875" bestFit="1" customWidth="1"/>
    <col min="30" max="30" width="15.28515625" bestFit="1" customWidth="1"/>
  </cols>
  <sheetData>
    <row r="1" spans="1:27" s="19" customFormat="1">
      <c r="A1" s="14" t="s">
        <v>10</v>
      </c>
      <c r="B1" s="16" t="s">
        <v>9</v>
      </c>
      <c r="C1" s="14" t="s">
        <v>94</v>
      </c>
      <c r="D1" s="24" t="s">
        <v>95</v>
      </c>
      <c r="E1" s="24" t="s">
        <v>46</v>
      </c>
      <c r="F1" s="25" t="s">
        <v>47</v>
      </c>
      <c r="G1" s="24" t="s">
        <v>48</v>
      </c>
      <c r="H1" s="24" t="s">
        <v>49</v>
      </c>
      <c r="I1" s="24" t="s">
        <v>93</v>
      </c>
      <c r="J1" s="74" t="s">
        <v>92</v>
      </c>
    </row>
    <row r="2" spans="1:27" ht="30" customHeight="1">
      <c r="B2" s="26"/>
      <c r="F2" s="21">
        <v>0</v>
      </c>
      <c r="G2" s="20">
        <v>0</v>
      </c>
      <c r="J2" s="75"/>
      <c r="L2" s="248" t="s">
        <v>24</v>
      </c>
      <c r="M2" s="30"/>
      <c r="O2" s="225" t="s">
        <v>45</v>
      </c>
      <c r="P2" s="226"/>
      <c r="Q2" s="69" t="s">
        <v>57</v>
      </c>
      <c r="R2" s="34" t="s">
        <v>88</v>
      </c>
      <c r="T2" s="223" t="s">
        <v>16</v>
      </c>
      <c r="U2" s="230" t="s">
        <v>43</v>
      </c>
      <c r="V2" s="240" t="s">
        <v>44</v>
      </c>
      <c r="W2" s="241"/>
      <c r="X2" s="241"/>
      <c r="Y2" s="242"/>
      <c r="Z2" s="243" t="s">
        <v>53</v>
      </c>
      <c r="AA2" s="243" t="s">
        <v>54</v>
      </c>
    </row>
    <row r="3" spans="1:27">
      <c r="A3" s="19">
        <v>1</v>
      </c>
      <c r="B3" s="18">
        <v>1</v>
      </c>
      <c r="C3" s="70" t="e">
        <f>'WS-2, WS-3, &amp; WS-4'!$B$28*$M$3*H3</f>
        <v>#VALUE!</v>
      </c>
      <c r="D3" s="70">
        <v>0</v>
      </c>
      <c r="E3" s="70" t="e">
        <f>MAX(0,F3-$M$4)</f>
        <v>#VALUE!</v>
      </c>
      <c r="F3" s="71" t="e">
        <f>MAX((G2+C3-D3-I2),0)</f>
        <v>#VALUE!</v>
      </c>
      <c r="G3" s="70" t="e">
        <f>MAX((F3-E3),0)</f>
        <v>#VALUE!</v>
      </c>
      <c r="H3" s="70" t="e">
        <f>_xlfn.IFS('WS-2, WS-3, &amp; WS-4'!$B$6='Watershed Precip Data'!$C$3,'Watershed Precip Data'!C5,'Watershed Precip Data'!$C$14='Watershed Precip Data'!$D$3,'Watershed Precip Data'!D5,'WS-2, WS-3, &amp; WS-4'!$B$6='Watershed Precip Data'!$E$3,'Watershed Precip Data'!E5,'WS-2, WS-3, &amp; WS-4'!$B$6='Watershed Precip Data'!$F$3,'Watershed Precip Data'!F5,'WS-2, WS-3, &amp; WS-4'!$B$6='Watershed Precip Data'!$G$3,'Watershed Precip Data'!G5,'Watershed Precip Data'!$C$14='Watershed Precip Data'!$H$3,'Watershed Precip Data'!H5,'WS-2, WS-3, &amp; WS-4'!$B$6='Watershed Precip Data'!$I$3,'Watershed Precip Data'!I5,'WS-2, WS-3, &amp; WS-4'!$B$6='Watershed Precip Data'!$J$3,'Watershed Precip Data'!J5,'WS-2, WS-3, &amp; WS-4'!$B$6='Watershed Precip Data'!$K$3,'Watershed Precip Data'!K5)</f>
        <v>#N/A</v>
      </c>
      <c r="I3" s="238" t="e">
        <f>MIN(J3,G3+C3)</f>
        <v>#VALUE!</v>
      </c>
      <c r="J3" s="236" t="e">
        <f>'FM-1 &amp; FM-3'!$B$13*_xlfn.IFS(A3=$O$3,$R$3,A3=$O$4,$R$4,A3=$O$5,$R$5,A3=$O$6,$R$6,A3=$O$7,$R$7,A3=$O$8,$R$8,A3=$O$9, $R$9,A3=$O$10,$R$10,A3=$O$11,$R$11,A3=$O$12,$R$12,A3=$O$13,$R$13,A3=$O$14,$R$14)/30</f>
        <v>#VALUE!</v>
      </c>
      <c r="L3" s="28" t="s">
        <v>79</v>
      </c>
      <c r="M3" s="18" t="e">
        <f>VLOOKUP('WS-2, WS-3, &amp; WS-4'!B16, $T$3:$Y$18, MATCH('WS-2, WS-3, &amp; WS-4'!B13, $T$3:$Y$3, 0), FALSE)</f>
        <v>#N/A</v>
      </c>
      <c r="O3" s="54">
        <v>1</v>
      </c>
      <c r="P3" s="13" t="s">
        <v>58</v>
      </c>
      <c r="Q3" s="60">
        <v>5.9451999999999998E-2</v>
      </c>
      <c r="R3" s="50">
        <v>10</v>
      </c>
      <c r="T3" s="224"/>
      <c r="U3" s="231"/>
      <c r="V3" s="244" t="s">
        <v>17</v>
      </c>
      <c r="W3" s="245" t="s">
        <v>18</v>
      </c>
      <c r="X3" s="245" t="s">
        <v>19</v>
      </c>
      <c r="Y3" s="246" t="s">
        <v>20</v>
      </c>
      <c r="Z3" s="247"/>
      <c r="AA3" s="247"/>
    </row>
    <row r="4" spans="1:27">
      <c r="A4" s="19">
        <v>1</v>
      </c>
      <c r="B4" s="18">
        <v>2</v>
      </c>
      <c r="C4" s="70" t="e">
        <f>'WS-2, WS-3, &amp; WS-4'!$B$28*$M$3*H4</f>
        <v>#VALUE!</v>
      </c>
      <c r="D4" s="70">
        <v>0</v>
      </c>
      <c r="E4" s="70" t="e">
        <f>MAX(0,F4-$M$4)</f>
        <v>#VALUE!</v>
      </c>
      <c r="F4" s="71" t="e">
        <f t="shared" ref="F4:F67" si="0">MAX((G3+C4-D4-I3),0)</f>
        <v>#VALUE!</v>
      </c>
      <c r="G4" s="70" t="e">
        <f t="shared" ref="G4:G67" si="1">MAX((F4-E4),0)</f>
        <v>#VALUE!</v>
      </c>
      <c r="H4" s="70" t="e">
        <f>_xlfn.IFS('WS-2, WS-3, &amp; WS-4'!$B$6='Watershed Precip Data'!$C$3,'Watershed Precip Data'!C6,'Watershed Precip Data'!$C$14='Watershed Precip Data'!$D$3,'Watershed Precip Data'!D6,'WS-2, WS-3, &amp; WS-4'!$B$6='Watershed Precip Data'!$E$3,'Watershed Precip Data'!E6,'WS-2, WS-3, &amp; WS-4'!$B$6='Watershed Precip Data'!$F$3,'Watershed Precip Data'!F6,'WS-2, WS-3, &amp; WS-4'!$B$6='Watershed Precip Data'!$G$3,'Watershed Precip Data'!G6,'Watershed Precip Data'!$C$14='Watershed Precip Data'!$H$3,'Watershed Precip Data'!H6,'WS-2, WS-3, &amp; WS-4'!$B$6='Watershed Precip Data'!$I$3,'Watershed Precip Data'!I6,'WS-2, WS-3, &amp; WS-4'!$B$6='Watershed Precip Data'!$J$3,'Watershed Precip Data'!J6,'WS-2, WS-3, &amp; WS-4'!$B$6='Watershed Precip Data'!$K$3,'Watershed Precip Data'!K6)</f>
        <v>#N/A</v>
      </c>
      <c r="I4" s="238" t="e">
        <f>MIN(J4,G4+C4)</f>
        <v>#VALUE!</v>
      </c>
      <c r="J4" s="236" t="e">
        <f>'FM-1 &amp; FM-3'!$B$13*_xlfn.IFS(A4=$O$3,$R$3,A4=$O$4,$R$4,A4=$O$5,$R$5,A4=$O$6,$R$6,A4=$O$7,$R$7,A4=$O$8,$R$8,A4=$O$9, $R$9,A4=$O$10,$R$10,A4=$O$11,$R$11,A4=$O$12,$R$12,A4=$O$13,$R$13,A4=$O$14,$R$14)/30</f>
        <v>#VALUE!</v>
      </c>
      <c r="L4" s="96" t="s">
        <v>83</v>
      </c>
      <c r="M4" s="18" t="str">
        <f>'WS-2, WS-3, &amp; WS-4'!B24</f>
        <v>-</v>
      </c>
      <c r="O4" s="53">
        <v>2</v>
      </c>
      <c r="P4" s="55" t="s">
        <v>59</v>
      </c>
      <c r="Q4" s="61">
        <v>5.8244999999999998E-2</v>
      </c>
      <c r="R4" s="47">
        <v>1.68</v>
      </c>
      <c r="T4" s="52">
        <v>2</v>
      </c>
      <c r="U4" s="47">
        <v>10</v>
      </c>
      <c r="V4" s="17">
        <v>0.27</v>
      </c>
      <c r="W4" s="44">
        <v>0.32</v>
      </c>
      <c r="X4" s="44">
        <v>0.36</v>
      </c>
      <c r="Y4" s="18">
        <v>0.41</v>
      </c>
      <c r="Z4" s="18">
        <v>0.14582999999999999</v>
      </c>
      <c r="AA4" s="50">
        <v>1</v>
      </c>
    </row>
    <row r="5" spans="1:27">
      <c r="A5" s="19">
        <v>1</v>
      </c>
      <c r="B5" s="18">
        <v>3</v>
      </c>
      <c r="C5" s="70" t="e">
        <f>'WS-2, WS-3, &amp; WS-4'!$B$28*$M$3*H5</f>
        <v>#VALUE!</v>
      </c>
      <c r="D5" s="70">
        <v>0</v>
      </c>
      <c r="E5" s="70" t="e">
        <f>MAX(0,F5-$M$4)</f>
        <v>#VALUE!</v>
      </c>
      <c r="F5" s="71" t="e">
        <f t="shared" si="0"/>
        <v>#VALUE!</v>
      </c>
      <c r="G5" s="70" t="e">
        <f t="shared" si="1"/>
        <v>#VALUE!</v>
      </c>
      <c r="H5" s="70" t="e">
        <f>_xlfn.IFS('WS-2, WS-3, &amp; WS-4'!$B$6='Watershed Precip Data'!$C$3,'Watershed Precip Data'!C7,'Watershed Precip Data'!$C$14='Watershed Precip Data'!$D$3,'Watershed Precip Data'!D7,'WS-2, WS-3, &amp; WS-4'!$B$6='Watershed Precip Data'!$E$3,'Watershed Precip Data'!E7,'WS-2, WS-3, &amp; WS-4'!$B$6='Watershed Precip Data'!$F$3,'Watershed Precip Data'!F7,'WS-2, WS-3, &amp; WS-4'!$B$6='Watershed Precip Data'!$G$3,'Watershed Precip Data'!G7,'Watershed Precip Data'!$C$14='Watershed Precip Data'!$H$3,'Watershed Precip Data'!H7,'WS-2, WS-3, &amp; WS-4'!$B$6='Watershed Precip Data'!$I$3,'Watershed Precip Data'!I7,'WS-2, WS-3, &amp; WS-4'!$B$6='Watershed Precip Data'!$J$3,'Watershed Precip Data'!J7,'WS-2, WS-3, &amp; WS-4'!$B$6='Watershed Precip Data'!$K$3,'Watershed Precip Data'!K7)</f>
        <v>#N/A</v>
      </c>
      <c r="I5" s="238" t="e">
        <f>MIN(J5,G5+C5)</f>
        <v>#VALUE!</v>
      </c>
      <c r="J5" s="236" t="e">
        <f>'FM-1 &amp; FM-3'!$B$13*_xlfn.IFS(A5=$O$3,$R$3,A5=$O$4,$R$4,A5=$O$5,$R$5,A5=$O$6,$R$6,A5=$O$7,$R$7,A5=$O$8,$R$8,A5=$O$9, $R$9,A5=$O$10,$R$10,A5=$O$11,$R$11,A5=$O$12,$R$12,A5=$O$13,$R$13,A5=$O$14,$R$14)/30</f>
        <v>#VALUE!</v>
      </c>
      <c r="L5" s="97"/>
      <c r="M5" s="98"/>
      <c r="O5" s="53">
        <v>3</v>
      </c>
      <c r="P5" s="55" t="s">
        <v>60</v>
      </c>
      <c r="Q5" s="61">
        <v>6.2043000000000001E-2</v>
      </c>
      <c r="R5" s="47">
        <v>3.1</v>
      </c>
      <c r="T5" s="52">
        <v>3</v>
      </c>
      <c r="U5" s="47">
        <v>20</v>
      </c>
      <c r="V5" s="17">
        <v>0.34</v>
      </c>
      <c r="W5" s="44">
        <v>0.38</v>
      </c>
      <c r="X5" s="44">
        <v>0.42</v>
      </c>
      <c r="Y5" s="18">
        <v>0.46</v>
      </c>
      <c r="Z5" s="18">
        <v>0.14582999999999999</v>
      </c>
      <c r="AA5" s="47">
        <v>1.9</v>
      </c>
    </row>
    <row r="6" spans="1:27">
      <c r="A6" s="19">
        <v>1</v>
      </c>
      <c r="B6" s="18">
        <v>4</v>
      </c>
      <c r="C6" s="70" t="e">
        <f>'WS-2, WS-3, &amp; WS-4'!$B$28*$M$3*H6</f>
        <v>#VALUE!</v>
      </c>
      <c r="D6" s="70">
        <v>0</v>
      </c>
      <c r="E6" s="70" t="e">
        <f>MAX(0,F6-$M$4)</f>
        <v>#VALUE!</v>
      </c>
      <c r="F6" s="71" t="e">
        <f t="shared" si="0"/>
        <v>#VALUE!</v>
      </c>
      <c r="G6" s="70" t="e">
        <f t="shared" si="1"/>
        <v>#VALUE!</v>
      </c>
      <c r="H6" s="70" t="e">
        <f>_xlfn.IFS('WS-2, WS-3, &amp; WS-4'!$B$6='Watershed Precip Data'!$C$3,'Watershed Precip Data'!C8,'Watershed Precip Data'!$C$14='Watershed Precip Data'!$D$3,'Watershed Precip Data'!D8,'WS-2, WS-3, &amp; WS-4'!$B$6='Watershed Precip Data'!$E$3,'Watershed Precip Data'!E8,'WS-2, WS-3, &amp; WS-4'!$B$6='Watershed Precip Data'!$F$3,'Watershed Precip Data'!F8,'WS-2, WS-3, &amp; WS-4'!$B$6='Watershed Precip Data'!$G$3,'Watershed Precip Data'!G8,'Watershed Precip Data'!$C$14='Watershed Precip Data'!$H$3,'Watershed Precip Data'!H8,'WS-2, WS-3, &amp; WS-4'!$B$6='Watershed Precip Data'!$I$3,'Watershed Precip Data'!I8,'WS-2, WS-3, &amp; WS-4'!$B$6='Watershed Precip Data'!$J$3,'Watershed Precip Data'!J8,'WS-2, WS-3, &amp; WS-4'!$B$6='Watershed Precip Data'!$K$3,'Watershed Precip Data'!K8)</f>
        <v>#N/A</v>
      </c>
      <c r="I6" s="238" t="e">
        <f>MIN(J6,G6+C6)</f>
        <v>#VALUE!</v>
      </c>
      <c r="J6" s="236" t="e">
        <f>'FM-1 &amp; FM-3'!$B$13*_xlfn.IFS(A6=$O$3,$R$3,A6=$O$4,$R$4,A6=$O$5,$R$5,A6=$O$6,$R$6,A6=$O$7,$R$7,A6=$O$8,$R$8,A6=$O$9, $R$9,A6=$O$10,$R$10,A6=$O$11,$R$11,A6=$O$12,$R$12,A6=$O$13,$R$13,A6=$O$14,$R$14)/30</f>
        <v>#VALUE!</v>
      </c>
      <c r="L6" s="42"/>
      <c r="M6" s="102"/>
      <c r="O6" s="53">
        <v>4</v>
      </c>
      <c r="P6" s="55" t="s">
        <v>61</v>
      </c>
      <c r="Q6" s="61">
        <v>7.4181999999999998E-2</v>
      </c>
      <c r="R6" s="47">
        <v>3.9</v>
      </c>
      <c r="T6" s="52">
        <v>4</v>
      </c>
      <c r="U6" s="47">
        <v>25</v>
      </c>
      <c r="V6" s="17">
        <v>0.38</v>
      </c>
      <c r="W6" s="44">
        <v>0.41</v>
      </c>
      <c r="X6" s="44">
        <v>0.45</v>
      </c>
      <c r="Y6" s="18">
        <v>0.49</v>
      </c>
      <c r="Z6" s="18">
        <v>0.14582999999999999</v>
      </c>
      <c r="AA6" s="47">
        <v>1.9</v>
      </c>
    </row>
    <row r="7" spans="1:27">
      <c r="A7" s="19">
        <v>1</v>
      </c>
      <c r="B7" s="18">
        <v>5</v>
      </c>
      <c r="C7" s="70" t="e">
        <f>'WS-2, WS-3, &amp; WS-4'!$B$28*$M$3*H7</f>
        <v>#VALUE!</v>
      </c>
      <c r="D7" s="70">
        <v>0</v>
      </c>
      <c r="E7" s="70" t="e">
        <f>MAX(0,F7-$M$4)</f>
        <v>#VALUE!</v>
      </c>
      <c r="F7" s="71" t="e">
        <f t="shared" si="0"/>
        <v>#VALUE!</v>
      </c>
      <c r="G7" s="70" t="e">
        <f t="shared" si="1"/>
        <v>#VALUE!</v>
      </c>
      <c r="H7" s="70" t="e">
        <f>_xlfn.IFS('WS-2, WS-3, &amp; WS-4'!$B$6='Watershed Precip Data'!$C$3,'Watershed Precip Data'!C9,'Watershed Precip Data'!$C$14='Watershed Precip Data'!$D$3,'Watershed Precip Data'!D9,'WS-2, WS-3, &amp; WS-4'!$B$6='Watershed Precip Data'!$E$3,'Watershed Precip Data'!E9,'WS-2, WS-3, &amp; WS-4'!$B$6='Watershed Precip Data'!$F$3,'Watershed Precip Data'!F9,'WS-2, WS-3, &amp; WS-4'!$B$6='Watershed Precip Data'!$G$3,'Watershed Precip Data'!G9,'Watershed Precip Data'!$C$14='Watershed Precip Data'!$H$3,'Watershed Precip Data'!H9,'WS-2, WS-3, &amp; WS-4'!$B$6='Watershed Precip Data'!$I$3,'Watershed Precip Data'!I9,'WS-2, WS-3, &amp; WS-4'!$B$6='Watershed Precip Data'!$J$3,'Watershed Precip Data'!J9,'WS-2, WS-3, &amp; WS-4'!$B$6='Watershed Precip Data'!$K$3,'Watershed Precip Data'!K9)</f>
        <v>#N/A</v>
      </c>
      <c r="I7" s="238" t="e">
        <f>MIN(J7,G7+C7)</f>
        <v>#VALUE!</v>
      </c>
      <c r="J7" s="236" t="e">
        <f>'FM-1 &amp; FM-3'!$B$13*_xlfn.IFS(A7=$O$3,$R$3,A7=$O$4,$R$4,A7=$O$5,$R$5,A7=$O$6,$R$6,A7=$O$7,$R$7,A7=$O$8,$R$8,A7=$O$9, $R$9,A7=$O$10,$R$10,A7=$O$11,$R$11,A7=$O$12,$R$12,A7=$O$13,$R$13,A7=$O$14,$R$14)/30</f>
        <v>#VALUE!</v>
      </c>
      <c r="O7" s="53">
        <v>5</v>
      </c>
      <c r="P7" s="55" t="s">
        <v>62</v>
      </c>
      <c r="Q7" s="61">
        <v>8.8770000000000002E-2</v>
      </c>
      <c r="R7" s="47">
        <v>4.6500000000000004</v>
      </c>
      <c r="T7" s="52">
        <v>5</v>
      </c>
      <c r="U7" s="47">
        <v>30</v>
      </c>
      <c r="V7" s="17">
        <v>0.41</v>
      </c>
      <c r="W7" s="44">
        <v>0.45</v>
      </c>
      <c r="X7" s="44">
        <v>0.48</v>
      </c>
      <c r="Y7" s="18">
        <v>0.52</v>
      </c>
      <c r="Z7" s="18">
        <v>0.12</v>
      </c>
      <c r="AA7" s="47">
        <v>1.9</v>
      </c>
    </row>
    <row r="8" spans="1:27">
      <c r="A8" s="19">
        <v>1</v>
      </c>
      <c r="B8" s="18">
        <v>6</v>
      </c>
      <c r="C8" s="70" t="e">
        <f>'WS-2, WS-3, &amp; WS-4'!$B$28*$M$3*H8</f>
        <v>#VALUE!</v>
      </c>
      <c r="D8" s="70">
        <v>0</v>
      </c>
      <c r="E8" s="70" t="e">
        <f>MAX(0,F8-$M$4)</f>
        <v>#VALUE!</v>
      </c>
      <c r="F8" s="71" t="e">
        <f t="shared" si="0"/>
        <v>#VALUE!</v>
      </c>
      <c r="G8" s="70" t="e">
        <f t="shared" si="1"/>
        <v>#VALUE!</v>
      </c>
      <c r="H8" s="70" t="e">
        <f>_xlfn.IFS('WS-2, WS-3, &amp; WS-4'!$B$6='Watershed Precip Data'!$C$3,'Watershed Precip Data'!C10,'Watershed Precip Data'!$C$14='Watershed Precip Data'!$D$3,'Watershed Precip Data'!D10,'WS-2, WS-3, &amp; WS-4'!$B$6='Watershed Precip Data'!$E$3,'Watershed Precip Data'!E10,'WS-2, WS-3, &amp; WS-4'!$B$6='Watershed Precip Data'!$F$3,'Watershed Precip Data'!F10,'WS-2, WS-3, &amp; WS-4'!$B$6='Watershed Precip Data'!$G$3,'Watershed Precip Data'!G10,'Watershed Precip Data'!$C$14='Watershed Precip Data'!$H$3,'Watershed Precip Data'!H10,'WS-2, WS-3, &amp; WS-4'!$B$6='Watershed Precip Data'!$I$3,'Watershed Precip Data'!I10,'WS-2, WS-3, &amp; WS-4'!$B$6='Watershed Precip Data'!$J$3,'Watershed Precip Data'!J10,'WS-2, WS-3, &amp; WS-4'!$B$6='Watershed Precip Data'!$K$3,'Watershed Precip Data'!K10)</f>
        <v>#N/A</v>
      </c>
      <c r="I8" s="238" t="e">
        <f>MIN(J8,G8+C8)</f>
        <v>#VALUE!</v>
      </c>
      <c r="J8" s="236" t="e">
        <f>'FM-1 &amp; FM-3'!$B$13*_xlfn.IFS(A8=$O$3,$R$3,A8=$O$4,$R$4,A8=$O$5,$R$5,A8=$O$6,$R$6,A8=$O$7,$R$7,A8=$O$8,$R$8,A8=$O$9, $R$9,A8=$O$10,$R$10,A8=$O$11,$R$11,A8=$O$12,$R$12,A8=$O$13,$R$13,A8=$O$14,$R$14)/30</f>
        <v>#VALUE!</v>
      </c>
      <c r="O8" s="53">
        <v>6</v>
      </c>
      <c r="P8" s="55" t="s">
        <v>63</v>
      </c>
      <c r="Q8" s="61">
        <v>0.10215100000000001</v>
      </c>
      <c r="R8" s="47">
        <v>5.0999999999999996</v>
      </c>
      <c r="T8" s="52">
        <v>6</v>
      </c>
      <c r="U8" s="47">
        <v>40</v>
      </c>
      <c r="V8" s="17">
        <v>0.48</v>
      </c>
      <c r="W8" s="44">
        <v>0.51</v>
      </c>
      <c r="X8" s="44">
        <v>0.54</v>
      </c>
      <c r="Y8" s="18">
        <v>0.56999999999999995</v>
      </c>
      <c r="Z8" s="18">
        <v>0.12</v>
      </c>
      <c r="AA8" s="47">
        <v>1.1000000000000001</v>
      </c>
    </row>
    <row r="9" spans="1:27">
      <c r="A9" s="19">
        <v>1</v>
      </c>
      <c r="B9" s="18">
        <v>7</v>
      </c>
      <c r="C9" s="70" t="e">
        <f>'WS-2, WS-3, &amp; WS-4'!$B$28*$M$3*H9</f>
        <v>#VALUE!</v>
      </c>
      <c r="D9" s="70">
        <v>0</v>
      </c>
      <c r="E9" s="70" t="e">
        <f>MAX(0,F9-$M$4)</f>
        <v>#VALUE!</v>
      </c>
      <c r="F9" s="71" t="e">
        <f t="shared" si="0"/>
        <v>#VALUE!</v>
      </c>
      <c r="G9" s="70" t="e">
        <f t="shared" si="1"/>
        <v>#VALUE!</v>
      </c>
      <c r="H9" s="70" t="e">
        <f>_xlfn.IFS('WS-2, WS-3, &amp; WS-4'!$B$6='Watershed Precip Data'!$C$3,'Watershed Precip Data'!C11,'Watershed Precip Data'!$C$14='Watershed Precip Data'!$D$3,'Watershed Precip Data'!D11,'WS-2, WS-3, &amp; WS-4'!$B$6='Watershed Precip Data'!$E$3,'Watershed Precip Data'!E11,'WS-2, WS-3, &amp; WS-4'!$B$6='Watershed Precip Data'!$F$3,'Watershed Precip Data'!F11,'WS-2, WS-3, &amp; WS-4'!$B$6='Watershed Precip Data'!$G$3,'Watershed Precip Data'!G11,'Watershed Precip Data'!$C$14='Watershed Precip Data'!$H$3,'Watershed Precip Data'!H11,'WS-2, WS-3, &amp; WS-4'!$B$6='Watershed Precip Data'!$I$3,'Watershed Precip Data'!I11,'WS-2, WS-3, &amp; WS-4'!$B$6='Watershed Precip Data'!$J$3,'Watershed Precip Data'!J11,'WS-2, WS-3, &amp; WS-4'!$B$6='Watershed Precip Data'!$K$3,'Watershed Precip Data'!K11)</f>
        <v>#N/A</v>
      </c>
      <c r="I9" s="238" t="e">
        <f>MIN(J9,G9+C9)</f>
        <v>#VALUE!</v>
      </c>
      <c r="J9" s="236" t="e">
        <f>'FM-1 &amp; FM-3'!$B$13*_xlfn.IFS(A9=$O$3,$R$3,A9=$O$4,$R$4,A9=$O$5,$R$5,A9=$O$6,$R$6,A9=$O$7,$R$7,A9=$O$8,$R$8,A9=$O$9, $R$9,A9=$O$10,$R$10,A9=$O$11,$R$11,A9=$O$12,$R$12,A9=$O$13,$R$13,A9=$O$14,$R$14)/30</f>
        <v>#VALUE!</v>
      </c>
      <c r="O9" s="53">
        <v>7</v>
      </c>
      <c r="P9" s="55" t="s">
        <v>64</v>
      </c>
      <c r="Q9" s="61">
        <v>0.11088199999999999</v>
      </c>
      <c r="R9" s="47">
        <v>4.96</v>
      </c>
      <c r="T9" s="52">
        <v>7</v>
      </c>
      <c r="U9" s="47">
        <v>45</v>
      </c>
      <c r="V9" s="17">
        <v>0.52</v>
      </c>
      <c r="W9" s="44">
        <v>0.54</v>
      </c>
      <c r="X9" s="44">
        <v>0.56999999999999995</v>
      </c>
      <c r="Y9" s="18">
        <v>0.6</v>
      </c>
      <c r="Z9" s="18">
        <v>6.25E-2</v>
      </c>
      <c r="AA9" s="47">
        <v>1.1000000000000001</v>
      </c>
    </row>
    <row r="10" spans="1:27">
      <c r="A10" s="19">
        <v>1</v>
      </c>
      <c r="B10" s="18">
        <v>8</v>
      </c>
      <c r="C10" s="70" t="e">
        <f>'WS-2, WS-3, &amp; WS-4'!$B$28*$M$3*H10</f>
        <v>#VALUE!</v>
      </c>
      <c r="D10" s="70">
        <v>0</v>
      </c>
      <c r="E10" s="70" t="e">
        <f>MAX(0,F10-$M$4)</f>
        <v>#VALUE!</v>
      </c>
      <c r="F10" s="71" t="e">
        <f t="shared" si="0"/>
        <v>#VALUE!</v>
      </c>
      <c r="G10" s="70" t="e">
        <f t="shared" si="1"/>
        <v>#VALUE!</v>
      </c>
      <c r="H10" s="70" t="e">
        <f>_xlfn.IFS('WS-2, WS-3, &amp; WS-4'!$B$6='Watershed Precip Data'!$C$3,'Watershed Precip Data'!C12,'Watershed Precip Data'!$C$14='Watershed Precip Data'!$D$3,'Watershed Precip Data'!D12,'WS-2, WS-3, &amp; WS-4'!$B$6='Watershed Precip Data'!$E$3,'Watershed Precip Data'!E12,'WS-2, WS-3, &amp; WS-4'!$B$6='Watershed Precip Data'!$F$3,'Watershed Precip Data'!F12,'WS-2, WS-3, &amp; WS-4'!$B$6='Watershed Precip Data'!$G$3,'Watershed Precip Data'!G12,'Watershed Precip Data'!$C$14='Watershed Precip Data'!$H$3,'Watershed Precip Data'!H12,'WS-2, WS-3, &amp; WS-4'!$B$6='Watershed Precip Data'!$I$3,'Watershed Precip Data'!I12,'WS-2, WS-3, &amp; WS-4'!$B$6='Watershed Precip Data'!$J$3,'Watershed Precip Data'!J12,'WS-2, WS-3, &amp; WS-4'!$B$6='Watershed Precip Data'!$K$3,'Watershed Precip Data'!K12)</f>
        <v>#N/A</v>
      </c>
      <c r="I10" s="238" t="e">
        <f>MIN(J10,G10+C10)</f>
        <v>#VALUE!</v>
      </c>
      <c r="J10" s="236" t="e">
        <f>'FM-1 &amp; FM-3'!$B$13*_xlfn.IFS(A10=$O$3,$R$3,A10=$O$4,$R$4,A10=$O$5,$R$5,A10=$O$6,$R$6,A10=$O$7,$R$7,A10=$O$8,$R$8,A10=$O$9, $R$9,A10=$O$10,$R$10,A10=$O$11,$R$11,A10=$O$12,$R$12,A10=$O$13,$R$13,A10=$O$14,$R$14)/30</f>
        <v>#VALUE!</v>
      </c>
      <c r="O10" s="53">
        <v>8</v>
      </c>
      <c r="P10" s="55" t="s">
        <v>65</v>
      </c>
      <c r="Q10" s="61">
        <v>0.110989</v>
      </c>
      <c r="R10" s="47">
        <v>4.6500000000000004</v>
      </c>
      <c r="T10" s="52">
        <v>8</v>
      </c>
      <c r="U10" s="47">
        <v>50</v>
      </c>
      <c r="V10" s="17">
        <v>0.55000000000000004</v>
      </c>
      <c r="W10" s="44">
        <v>0.57999999999999996</v>
      </c>
      <c r="X10" s="44">
        <v>0.6</v>
      </c>
      <c r="Y10" s="18">
        <v>0.63</v>
      </c>
      <c r="Z10" s="18">
        <v>0.11111</v>
      </c>
      <c r="AA10" s="47">
        <v>1.1000000000000001</v>
      </c>
    </row>
    <row r="11" spans="1:27">
      <c r="A11" s="19">
        <v>1</v>
      </c>
      <c r="B11" s="18">
        <v>9</v>
      </c>
      <c r="C11" s="70" t="e">
        <f>'WS-2, WS-3, &amp; WS-4'!$B$28*$M$3*H11</f>
        <v>#VALUE!</v>
      </c>
      <c r="D11" s="70">
        <v>0</v>
      </c>
      <c r="E11" s="70" t="e">
        <f>MAX(0,F11-$M$4)</f>
        <v>#VALUE!</v>
      </c>
      <c r="F11" s="71" t="e">
        <f t="shared" si="0"/>
        <v>#VALUE!</v>
      </c>
      <c r="G11" s="70" t="e">
        <f t="shared" si="1"/>
        <v>#VALUE!</v>
      </c>
      <c r="H11" s="70" t="e">
        <f>_xlfn.IFS('WS-2, WS-3, &amp; WS-4'!$B$6='Watershed Precip Data'!$C$3,'Watershed Precip Data'!C13,'Watershed Precip Data'!$C$14='Watershed Precip Data'!$D$3,'Watershed Precip Data'!D13,'WS-2, WS-3, &amp; WS-4'!$B$6='Watershed Precip Data'!$E$3,'Watershed Precip Data'!E13,'WS-2, WS-3, &amp; WS-4'!$B$6='Watershed Precip Data'!$F$3,'Watershed Precip Data'!F13,'WS-2, WS-3, &amp; WS-4'!$B$6='Watershed Precip Data'!$G$3,'Watershed Precip Data'!G13,'Watershed Precip Data'!$C$14='Watershed Precip Data'!$H$3,'Watershed Precip Data'!H13,'WS-2, WS-3, &amp; WS-4'!$B$6='Watershed Precip Data'!$I$3,'Watershed Precip Data'!I13,'WS-2, WS-3, &amp; WS-4'!$B$6='Watershed Precip Data'!$J$3,'Watershed Precip Data'!J13,'WS-2, WS-3, &amp; WS-4'!$B$6='Watershed Precip Data'!$K$3,'Watershed Precip Data'!K13)</f>
        <v>#N/A</v>
      </c>
      <c r="I11" s="238" t="e">
        <f>MIN(J11,G11+C11)</f>
        <v>#VALUE!</v>
      </c>
      <c r="J11" s="236" t="e">
        <f>'FM-1 &amp; FM-3'!$B$13*_xlfn.IFS(A11=$O$3,$R$3,A11=$O$4,$R$4,A11=$O$5,$R$5,A11=$O$6,$R$6,A11=$O$7,$R$7,A11=$O$8,$R$8,A11=$O$9, $R$9,A11=$O$10,$R$10,A11=$O$11,$R$11,A11=$O$12,$R$12,A11=$O$13,$R$13,A11=$O$14,$R$14)/30</f>
        <v>#VALUE!</v>
      </c>
      <c r="O11" s="53">
        <v>9</v>
      </c>
      <c r="P11" s="55" t="s">
        <v>66</v>
      </c>
      <c r="Q11" s="61">
        <v>0.10399700000000001</v>
      </c>
      <c r="R11" s="47">
        <v>3.9</v>
      </c>
      <c r="T11" s="52">
        <v>9</v>
      </c>
      <c r="U11" s="47">
        <v>80</v>
      </c>
      <c r="V11" s="17">
        <v>0.76</v>
      </c>
      <c r="W11" s="44">
        <v>0.77</v>
      </c>
      <c r="X11" s="44">
        <v>0.78</v>
      </c>
      <c r="Y11" s="18">
        <v>0.79</v>
      </c>
      <c r="Z11" s="18">
        <v>0.05</v>
      </c>
      <c r="AA11" s="47">
        <v>2.6</v>
      </c>
    </row>
    <row r="12" spans="1:27">
      <c r="A12" s="19">
        <v>1</v>
      </c>
      <c r="B12" s="18">
        <v>10</v>
      </c>
      <c r="C12" s="70" t="e">
        <f>'WS-2, WS-3, &amp; WS-4'!$B$28*$M$3*H12</f>
        <v>#VALUE!</v>
      </c>
      <c r="D12" s="70">
        <v>0</v>
      </c>
      <c r="E12" s="70" t="e">
        <f>MAX(0,F12-$M$4)</f>
        <v>#VALUE!</v>
      </c>
      <c r="F12" s="71" t="e">
        <f t="shared" si="0"/>
        <v>#VALUE!</v>
      </c>
      <c r="G12" s="70" t="e">
        <f t="shared" si="1"/>
        <v>#VALUE!</v>
      </c>
      <c r="H12" s="70" t="e">
        <f>_xlfn.IFS('WS-2, WS-3, &amp; WS-4'!$B$6='Watershed Precip Data'!$C$3,'Watershed Precip Data'!C14,'Watershed Precip Data'!$C$14='Watershed Precip Data'!$D$3,'Watershed Precip Data'!D14,'WS-2, WS-3, &amp; WS-4'!$B$6='Watershed Precip Data'!$E$3,'Watershed Precip Data'!E14,'WS-2, WS-3, &amp; WS-4'!$B$6='Watershed Precip Data'!$F$3,'Watershed Precip Data'!F14,'WS-2, WS-3, &amp; WS-4'!$B$6='Watershed Precip Data'!$G$3,'Watershed Precip Data'!G14,'Watershed Precip Data'!$C$14='Watershed Precip Data'!$H$3,'Watershed Precip Data'!H14,'WS-2, WS-3, &amp; WS-4'!$B$6='Watershed Precip Data'!$I$3,'Watershed Precip Data'!I14,'WS-2, WS-3, &amp; WS-4'!$B$6='Watershed Precip Data'!$J$3,'Watershed Precip Data'!J14,'WS-2, WS-3, &amp; WS-4'!$B$6='Watershed Precip Data'!$K$3,'Watershed Precip Data'!K14)</f>
        <v>#N/A</v>
      </c>
      <c r="I12" s="238" t="e">
        <f>MIN(J12,G12+C12)</f>
        <v>#VALUE!</v>
      </c>
      <c r="J12" s="236" t="e">
        <f>'FM-1 &amp; FM-3'!$B$13*_xlfn.IFS(A12=$O$3,$R$3,A12=$O$4,$R$4,A12=$O$5,$R$5,A12=$O$6,$R$6,A12=$O$7,$R$7,A12=$O$8,$R$8,A12=$O$9, $R$9,A12=$O$10,$R$10,A12=$O$11,$R$11,A12=$O$12,$R$12,A12=$O$13,$R$13,A12=$O$14,$R$14)/30</f>
        <v>#VALUE!</v>
      </c>
      <c r="O12" s="53">
        <v>10</v>
      </c>
      <c r="P12" s="55" t="s">
        <v>67</v>
      </c>
      <c r="Q12" s="61">
        <v>9.0401999999999996E-2</v>
      </c>
      <c r="R12" s="47">
        <v>2.79</v>
      </c>
      <c r="T12" s="52">
        <v>10</v>
      </c>
      <c r="U12" s="47">
        <v>65</v>
      </c>
      <c r="V12" s="17">
        <v>0.66</v>
      </c>
      <c r="W12" s="44">
        <v>0.67</v>
      </c>
      <c r="X12" s="44">
        <v>0.69</v>
      </c>
      <c r="Y12" s="18">
        <v>0.71</v>
      </c>
      <c r="Z12" s="18">
        <v>8.5000000000000006E-2</v>
      </c>
      <c r="AA12" s="47">
        <v>2.5</v>
      </c>
    </row>
    <row r="13" spans="1:27">
      <c r="A13" s="19">
        <v>1</v>
      </c>
      <c r="B13" s="18">
        <v>11</v>
      </c>
      <c r="C13" s="70" t="e">
        <f>'WS-2, WS-3, &amp; WS-4'!$B$28*$M$3*H13</f>
        <v>#VALUE!</v>
      </c>
      <c r="D13" s="70">
        <v>0</v>
      </c>
      <c r="E13" s="70" t="e">
        <f>MAX(0,F13-$M$4)</f>
        <v>#VALUE!</v>
      </c>
      <c r="F13" s="71" t="e">
        <f t="shared" si="0"/>
        <v>#VALUE!</v>
      </c>
      <c r="G13" s="70" t="e">
        <f t="shared" si="1"/>
        <v>#VALUE!</v>
      </c>
      <c r="H13" s="70" t="e">
        <f>_xlfn.IFS('WS-2, WS-3, &amp; WS-4'!$B$6='Watershed Precip Data'!$C$3,'Watershed Precip Data'!C15,'Watershed Precip Data'!$C$14='Watershed Precip Data'!$D$3,'Watershed Precip Data'!D15,'WS-2, WS-3, &amp; WS-4'!$B$6='Watershed Precip Data'!$E$3,'Watershed Precip Data'!E15,'WS-2, WS-3, &amp; WS-4'!$B$6='Watershed Precip Data'!$F$3,'Watershed Precip Data'!F15,'WS-2, WS-3, &amp; WS-4'!$B$6='Watershed Precip Data'!$G$3,'Watershed Precip Data'!G15,'Watershed Precip Data'!$C$14='Watershed Precip Data'!$H$3,'Watershed Precip Data'!H15,'WS-2, WS-3, &amp; WS-4'!$B$6='Watershed Precip Data'!$I$3,'Watershed Precip Data'!I15,'WS-2, WS-3, &amp; WS-4'!$B$6='Watershed Precip Data'!$J$3,'Watershed Precip Data'!J15,'WS-2, WS-3, &amp; WS-4'!$B$6='Watershed Precip Data'!$K$3,'Watershed Precip Data'!K15)</f>
        <v>#N/A</v>
      </c>
      <c r="I13" s="238" t="e">
        <f>MIN(J13,G13+C13)</f>
        <v>#VALUE!</v>
      </c>
      <c r="J13" s="236" t="e">
        <f>'FM-1 &amp; FM-3'!$B$13*_xlfn.IFS(A13=$O$3,$R$3,A13=$O$4,$R$4,A13=$O$5,$R$5,A13=$O$6,$R$6,A13=$O$7,$R$7,A13=$O$8,$R$8,A13=$O$9, $R$9,A13=$O$10,$R$10,A13=$O$11,$R$11,A13=$O$12,$R$12,A13=$O$13,$R$13,A13=$O$14,$R$14)/30</f>
        <v>#VALUE!</v>
      </c>
      <c r="O13" s="53">
        <v>11</v>
      </c>
      <c r="P13" s="55" t="s">
        <v>68</v>
      </c>
      <c r="Q13" s="61">
        <v>7.5068999999999997E-2</v>
      </c>
      <c r="R13" s="47">
        <v>1.8</v>
      </c>
      <c r="T13" s="52">
        <v>11</v>
      </c>
      <c r="U13" s="47">
        <v>90</v>
      </c>
      <c r="V13" s="17">
        <v>0.83</v>
      </c>
      <c r="W13" s="44">
        <v>0.84</v>
      </c>
      <c r="X13" s="44">
        <v>0.84</v>
      </c>
      <c r="Y13" s="18">
        <v>0.85</v>
      </c>
      <c r="Z13" s="18">
        <v>0.05</v>
      </c>
      <c r="AA13" s="47">
        <v>0.4</v>
      </c>
    </row>
    <row r="14" spans="1:27">
      <c r="A14" s="19">
        <v>1</v>
      </c>
      <c r="B14" s="18">
        <v>12</v>
      </c>
      <c r="C14" s="70" t="e">
        <f>'WS-2, WS-3, &amp; WS-4'!$B$28*$M$3*H14</f>
        <v>#VALUE!</v>
      </c>
      <c r="D14" s="70">
        <v>0</v>
      </c>
      <c r="E14" s="70" t="e">
        <f>MAX(0,F14-$M$4)</f>
        <v>#VALUE!</v>
      </c>
      <c r="F14" s="71" t="e">
        <f t="shared" si="0"/>
        <v>#VALUE!</v>
      </c>
      <c r="G14" s="70" t="e">
        <f t="shared" si="1"/>
        <v>#VALUE!</v>
      </c>
      <c r="H14" s="70" t="e">
        <f>_xlfn.IFS('WS-2, WS-3, &amp; WS-4'!$B$6='Watershed Precip Data'!$C$3,'Watershed Precip Data'!C16,'Watershed Precip Data'!$C$14='Watershed Precip Data'!$D$3,'Watershed Precip Data'!D16,'WS-2, WS-3, &amp; WS-4'!$B$6='Watershed Precip Data'!$E$3,'Watershed Precip Data'!E16,'WS-2, WS-3, &amp; WS-4'!$B$6='Watershed Precip Data'!$F$3,'Watershed Precip Data'!F16,'WS-2, WS-3, &amp; WS-4'!$B$6='Watershed Precip Data'!$G$3,'Watershed Precip Data'!G16,'Watershed Precip Data'!$C$14='Watershed Precip Data'!$H$3,'Watershed Precip Data'!H16,'WS-2, WS-3, &amp; WS-4'!$B$6='Watershed Precip Data'!$I$3,'Watershed Precip Data'!I16,'WS-2, WS-3, &amp; WS-4'!$B$6='Watershed Precip Data'!$J$3,'Watershed Precip Data'!J16,'WS-2, WS-3, &amp; WS-4'!$B$6='Watershed Precip Data'!$K$3,'Watershed Precip Data'!K16)</f>
        <v>#N/A</v>
      </c>
      <c r="I14" s="238" t="e">
        <f>MIN(J14,G14+C14)</f>
        <v>#VALUE!</v>
      </c>
      <c r="J14" s="236" t="e">
        <f>'FM-1 &amp; FM-3'!$B$13*_xlfn.IFS(A14=$O$3,$R$3,A14=$O$4,$R$4,A14=$O$5,$R$5,A14=$O$6,$R$6,A14=$O$7,$R$7,A14=$O$8,$R$8,A14=$O$9, $R$9,A14=$O$10,$R$10,A14=$O$11,$R$11,A14=$O$12,$R$12,A14=$O$13,$R$13,A14=$O$14,$R$14)/30</f>
        <v>#VALUE!</v>
      </c>
      <c r="O14" s="14">
        <v>12</v>
      </c>
      <c r="P14" s="16" t="s">
        <v>69</v>
      </c>
      <c r="Q14" s="62">
        <v>6.3818E-2</v>
      </c>
      <c r="R14" s="48">
        <v>1.24</v>
      </c>
      <c r="T14" s="52">
        <v>12</v>
      </c>
      <c r="U14" s="47">
        <v>80</v>
      </c>
      <c r="V14" s="17">
        <v>0.76</v>
      </c>
      <c r="W14" s="44">
        <v>0.77</v>
      </c>
      <c r="X14" s="44">
        <v>0.78</v>
      </c>
      <c r="Y14" s="18">
        <v>0.79</v>
      </c>
      <c r="Z14" s="18">
        <v>0.05</v>
      </c>
      <c r="AA14" s="47">
        <v>0.8</v>
      </c>
    </row>
    <row r="15" spans="1:27">
      <c r="A15" s="19">
        <v>1</v>
      </c>
      <c r="B15" s="18">
        <v>13</v>
      </c>
      <c r="C15" s="70" t="e">
        <f>'WS-2, WS-3, &amp; WS-4'!$B$28*$M$3*H15</f>
        <v>#VALUE!</v>
      </c>
      <c r="D15" s="70">
        <v>0</v>
      </c>
      <c r="E15" s="70" t="e">
        <f>MAX(0,F15-$M$4)</f>
        <v>#VALUE!</v>
      </c>
      <c r="F15" s="71" t="e">
        <f t="shared" si="0"/>
        <v>#VALUE!</v>
      </c>
      <c r="G15" s="70" t="e">
        <f t="shared" si="1"/>
        <v>#VALUE!</v>
      </c>
      <c r="H15" s="70" t="e">
        <f>_xlfn.IFS('WS-2, WS-3, &amp; WS-4'!$B$6='Watershed Precip Data'!$C$3,'Watershed Precip Data'!C17,'Watershed Precip Data'!$C$14='Watershed Precip Data'!$D$3,'Watershed Precip Data'!D17,'WS-2, WS-3, &amp; WS-4'!$B$6='Watershed Precip Data'!$E$3,'Watershed Precip Data'!E17,'WS-2, WS-3, &amp; WS-4'!$B$6='Watershed Precip Data'!$F$3,'Watershed Precip Data'!F17,'WS-2, WS-3, &amp; WS-4'!$B$6='Watershed Precip Data'!$G$3,'Watershed Precip Data'!G17,'Watershed Precip Data'!$C$14='Watershed Precip Data'!$H$3,'Watershed Precip Data'!H17,'WS-2, WS-3, &amp; WS-4'!$B$6='Watershed Precip Data'!$I$3,'Watershed Precip Data'!I17,'WS-2, WS-3, &amp; WS-4'!$B$6='Watershed Precip Data'!$J$3,'Watershed Precip Data'!J17,'WS-2, WS-3, &amp; WS-4'!$B$6='Watershed Precip Data'!$K$3,'Watershed Precip Data'!K17)</f>
        <v>#N/A</v>
      </c>
      <c r="I15" s="238" t="e">
        <f>MIN(J15,G15+C15)</f>
        <v>#VALUE!</v>
      </c>
      <c r="J15" s="236" t="e">
        <f>'FM-1 &amp; FM-3'!$B$13*_xlfn.IFS(A15=$O$3,$R$3,A15=$O$4,$R$4,A15=$O$5,$R$5,A15=$O$6,$R$6,A15=$O$7,$R$7,A15=$O$8,$R$8,A15=$O$9, $R$9,A15=$O$10,$R$10,A15=$O$11,$R$11,A15=$O$12,$R$12,A15=$O$13,$R$13,A15=$O$14,$R$14)/30</f>
        <v>#VALUE!</v>
      </c>
      <c r="T15" s="52">
        <v>13</v>
      </c>
      <c r="U15" s="47">
        <v>85</v>
      </c>
      <c r="V15" s="17">
        <v>0.8</v>
      </c>
      <c r="W15" s="44">
        <v>0.8</v>
      </c>
      <c r="X15" s="44">
        <v>0.81</v>
      </c>
      <c r="Y15" s="18">
        <v>0.82</v>
      </c>
      <c r="Z15" s="18">
        <v>0.05</v>
      </c>
      <c r="AA15" s="47">
        <v>0.8</v>
      </c>
    </row>
    <row r="16" spans="1:27">
      <c r="A16" s="19">
        <v>1</v>
      </c>
      <c r="B16" s="18">
        <v>14</v>
      </c>
      <c r="C16" s="70" t="e">
        <f>'WS-2, WS-3, &amp; WS-4'!$B$28*$M$3*H16</f>
        <v>#VALUE!</v>
      </c>
      <c r="D16" s="70">
        <v>0</v>
      </c>
      <c r="E16" s="70" t="e">
        <f>MAX(0,F16-$M$4)</f>
        <v>#VALUE!</v>
      </c>
      <c r="F16" s="71" t="e">
        <f t="shared" si="0"/>
        <v>#VALUE!</v>
      </c>
      <c r="G16" s="70" t="e">
        <f t="shared" si="1"/>
        <v>#VALUE!</v>
      </c>
      <c r="H16" s="70" t="e">
        <f>_xlfn.IFS('WS-2, WS-3, &amp; WS-4'!$B$6='Watershed Precip Data'!$C$3,'Watershed Precip Data'!C18,'Watershed Precip Data'!$C$14='Watershed Precip Data'!$D$3,'Watershed Precip Data'!D18,'WS-2, WS-3, &amp; WS-4'!$B$6='Watershed Precip Data'!$E$3,'Watershed Precip Data'!E18,'WS-2, WS-3, &amp; WS-4'!$B$6='Watershed Precip Data'!$F$3,'Watershed Precip Data'!F18,'WS-2, WS-3, &amp; WS-4'!$B$6='Watershed Precip Data'!$G$3,'Watershed Precip Data'!G18,'Watershed Precip Data'!$C$14='Watershed Precip Data'!$H$3,'Watershed Precip Data'!H18,'WS-2, WS-3, &amp; WS-4'!$B$6='Watershed Precip Data'!$I$3,'Watershed Precip Data'!I18,'WS-2, WS-3, &amp; WS-4'!$B$6='Watershed Precip Data'!$J$3,'Watershed Precip Data'!J18,'WS-2, WS-3, &amp; WS-4'!$B$6='Watershed Precip Data'!$K$3,'Watershed Precip Data'!K18)</f>
        <v>#N/A</v>
      </c>
      <c r="I16" s="238" t="e">
        <f>MIN(J16,G16+C16)</f>
        <v>#VALUE!</v>
      </c>
      <c r="J16" s="236" t="e">
        <f>'FM-1 &amp; FM-3'!$B$13*_xlfn.IFS(A16=$O$3,$R$3,A16=$O$4,$R$4,A16=$O$5,$R$5,A16=$O$6,$R$6,A16=$O$7,$R$7,A16=$O$8,$R$8,A16=$O$9, $R$9,A16=$O$10,$R$10,A16=$O$11,$R$11,A16=$O$12,$R$12,A16=$O$13,$R$13,A16=$O$14,$R$14)/30</f>
        <v>#VALUE!</v>
      </c>
      <c r="T16" s="52">
        <v>14</v>
      </c>
      <c r="U16" s="47">
        <v>90</v>
      </c>
      <c r="V16" s="17">
        <v>0.83</v>
      </c>
      <c r="W16" s="44">
        <v>0.84</v>
      </c>
      <c r="X16" s="44">
        <v>0.84</v>
      </c>
      <c r="Y16" s="18">
        <v>0.85</v>
      </c>
      <c r="Z16" s="18">
        <v>0.05</v>
      </c>
      <c r="AA16" s="47">
        <v>1</v>
      </c>
    </row>
    <row r="17" spans="1:30" ht="15" customHeight="1">
      <c r="A17" s="19">
        <v>1</v>
      </c>
      <c r="B17" s="18">
        <v>15</v>
      </c>
      <c r="C17" s="70" t="e">
        <f>'WS-2, WS-3, &amp; WS-4'!$B$28*$M$3*H17</f>
        <v>#VALUE!</v>
      </c>
      <c r="D17" s="70">
        <v>0</v>
      </c>
      <c r="E17" s="70" t="e">
        <f>MAX(0,F17-$M$4)</f>
        <v>#VALUE!</v>
      </c>
      <c r="F17" s="71" t="e">
        <f t="shared" si="0"/>
        <v>#VALUE!</v>
      </c>
      <c r="G17" s="70" t="e">
        <f t="shared" si="1"/>
        <v>#VALUE!</v>
      </c>
      <c r="H17" s="70" t="e">
        <f>_xlfn.IFS('WS-2, WS-3, &amp; WS-4'!$B$6='Watershed Precip Data'!$C$3,'Watershed Precip Data'!C19,'Watershed Precip Data'!$C$14='Watershed Precip Data'!$D$3,'Watershed Precip Data'!D19,'WS-2, WS-3, &amp; WS-4'!$B$6='Watershed Precip Data'!$E$3,'Watershed Precip Data'!E19,'WS-2, WS-3, &amp; WS-4'!$B$6='Watershed Precip Data'!$F$3,'Watershed Precip Data'!F19,'WS-2, WS-3, &amp; WS-4'!$B$6='Watershed Precip Data'!$G$3,'Watershed Precip Data'!G19,'Watershed Precip Data'!$C$14='Watershed Precip Data'!$H$3,'Watershed Precip Data'!H19,'WS-2, WS-3, &amp; WS-4'!$B$6='Watershed Precip Data'!$I$3,'Watershed Precip Data'!I19,'WS-2, WS-3, &amp; WS-4'!$B$6='Watershed Precip Data'!$J$3,'Watershed Precip Data'!J19,'WS-2, WS-3, &amp; WS-4'!$B$6='Watershed Precip Data'!$K$3,'Watershed Precip Data'!K19)</f>
        <v>#N/A</v>
      </c>
      <c r="I17" s="238" t="e">
        <f>MIN(J17,G17+C17)</f>
        <v>#VALUE!</v>
      </c>
      <c r="J17" s="236" t="e">
        <f>'FM-1 &amp; FM-3'!$B$13*_xlfn.IFS(A17=$O$3,$R$3,A17=$O$4,$R$4,A17=$O$5,$R$5,A17=$O$6,$R$6,A17=$O$7,$R$7,A17=$O$8,$R$8,A17=$O$9, $R$9,A17=$O$10,$R$10,A17=$O$11,$R$11,A17=$O$12,$R$12,A17=$O$13,$R$13,A17=$O$14,$R$14)/30</f>
        <v>#VALUE!</v>
      </c>
      <c r="L17" t="s">
        <v>55</v>
      </c>
      <c r="T17" s="52">
        <v>15</v>
      </c>
      <c r="U17" s="47">
        <v>90</v>
      </c>
      <c r="V17" s="17">
        <v>0.83</v>
      </c>
      <c r="W17" s="44">
        <v>0.84</v>
      </c>
      <c r="X17" s="44">
        <v>0.84</v>
      </c>
      <c r="Y17" s="18">
        <v>0.85</v>
      </c>
      <c r="Z17" s="18">
        <v>0.05</v>
      </c>
      <c r="AA17" s="47">
        <v>0.4</v>
      </c>
      <c r="AD17" s="64"/>
    </row>
    <row r="18" spans="1:30">
      <c r="A18" s="19">
        <v>1</v>
      </c>
      <c r="B18" s="18">
        <v>16</v>
      </c>
      <c r="C18" s="70" t="e">
        <f>'WS-2, WS-3, &amp; WS-4'!$B$28*$M$3*H18</f>
        <v>#VALUE!</v>
      </c>
      <c r="D18" s="70">
        <v>0</v>
      </c>
      <c r="E18" s="70" t="e">
        <f>MAX(0,F18-$M$4)</f>
        <v>#VALUE!</v>
      </c>
      <c r="F18" s="71" t="e">
        <f t="shared" si="0"/>
        <v>#VALUE!</v>
      </c>
      <c r="G18" s="70" t="e">
        <f t="shared" si="1"/>
        <v>#VALUE!</v>
      </c>
      <c r="H18" s="70" t="e">
        <f>_xlfn.IFS('WS-2, WS-3, &amp; WS-4'!$B$6='Watershed Precip Data'!$C$3,'Watershed Precip Data'!C20,'Watershed Precip Data'!$C$14='Watershed Precip Data'!$D$3,'Watershed Precip Data'!D20,'WS-2, WS-3, &amp; WS-4'!$B$6='Watershed Precip Data'!$E$3,'Watershed Precip Data'!E20,'WS-2, WS-3, &amp; WS-4'!$B$6='Watershed Precip Data'!$F$3,'Watershed Precip Data'!F20,'WS-2, WS-3, &amp; WS-4'!$B$6='Watershed Precip Data'!$G$3,'Watershed Precip Data'!G20,'Watershed Precip Data'!$C$14='Watershed Precip Data'!$H$3,'Watershed Precip Data'!H20,'WS-2, WS-3, &amp; WS-4'!$B$6='Watershed Precip Data'!$I$3,'Watershed Precip Data'!I20,'WS-2, WS-3, &amp; WS-4'!$B$6='Watershed Precip Data'!$J$3,'Watershed Precip Data'!J20,'WS-2, WS-3, &amp; WS-4'!$B$6='Watershed Precip Data'!$K$3,'Watershed Precip Data'!K20)</f>
        <v>#N/A</v>
      </c>
      <c r="I18" s="238" t="e">
        <f>MIN(J18,G18+C18)</f>
        <v>#VALUE!</v>
      </c>
      <c r="J18" s="236" t="e">
        <f>'FM-1 &amp; FM-3'!$B$13*_xlfn.IFS(A18=$O$3,$R$3,A18=$O$4,$R$4,A18=$O$5,$R$5,A18=$O$6,$R$6,A18=$O$7,$R$7,A18=$O$8,$R$8,A18=$O$9, $R$9,A18=$O$10,$R$10,A18=$O$11,$R$11,A18=$O$12,$R$12,A18=$O$13,$R$13,A18=$O$14,$R$14)/30</f>
        <v>#VALUE!</v>
      </c>
      <c r="L18" t="s">
        <v>56</v>
      </c>
      <c r="T18" s="51">
        <v>16</v>
      </c>
      <c r="U18" s="49">
        <v>95</v>
      </c>
      <c r="V18" s="22">
        <v>0.87</v>
      </c>
      <c r="W18" s="23">
        <v>0.87</v>
      </c>
      <c r="X18" s="23">
        <v>0.87</v>
      </c>
      <c r="Y18" s="43">
        <v>0.87</v>
      </c>
      <c r="Z18" s="43">
        <v>0.05</v>
      </c>
      <c r="AA18" s="48">
        <v>0.4</v>
      </c>
    </row>
    <row r="19" spans="1:30">
      <c r="A19" s="19">
        <v>1</v>
      </c>
      <c r="B19" s="18">
        <v>17</v>
      </c>
      <c r="C19" s="70" t="e">
        <f>'WS-2, WS-3, &amp; WS-4'!$B$28*$M$3*H19</f>
        <v>#VALUE!</v>
      </c>
      <c r="D19" s="70">
        <v>0</v>
      </c>
      <c r="E19" s="70" t="e">
        <f>MAX(0,F19-$M$4)</f>
        <v>#VALUE!</v>
      </c>
      <c r="F19" s="71" t="e">
        <f t="shared" si="0"/>
        <v>#VALUE!</v>
      </c>
      <c r="G19" s="70" t="e">
        <f t="shared" si="1"/>
        <v>#VALUE!</v>
      </c>
      <c r="H19" s="70" t="e">
        <f>_xlfn.IFS('WS-2, WS-3, &amp; WS-4'!$B$6='Watershed Precip Data'!$C$3,'Watershed Precip Data'!C21,'Watershed Precip Data'!$C$14='Watershed Precip Data'!$D$3,'Watershed Precip Data'!D21,'WS-2, WS-3, &amp; WS-4'!$B$6='Watershed Precip Data'!$E$3,'Watershed Precip Data'!E21,'WS-2, WS-3, &amp; WS-4'!$B$6='Watershed Precip Data'!$F$3,'Watershed Precip Data'!F21,'WS-2, WS-3, &amp; WS-4'!$B$6='Watershed Precip Data'!$G$3,'Watershed Precip Data'!G21,'Watershed Precip Data'!$C$14='Watershed Precip Data'!$H$3,'Watershed Precip Data'!H21,'WS-2, WS-3, &amp; WS-4'!$B$6='Watershed Precip Data'!$I$3,'Watershed Precip Data'!I21,'WS-2, WS-3, &amp; WS-4'!$B$6='Watershed Precip Data'!$J$3,'Watershed Precip Data'!J21,'WS-2, WS-3, &amp; WS-4'!$B$6='Watershed Precip Data'!$K$3,'Watershed Precip Data'!K21)</f>
        <v>#N/A</v>
      </c>
      <c r="I19" s="238" t="e">
        <f>MIN(J19,G19+C19)</f>
        <v>#VALUE!</v>
      </c>
      <c r="J19" s="236" t="e">
        <f>'FM-1 &amp; FM-3'!$B$13*_xlfn.IFS(A19=$O$3,$R$3,A19=$O$4,$R$4,A19=$O$5,$R$5,A19=$O$6,$R$6,A19=$O$7,$R$7,A19=$O$8,$R$8,A19=$O$9, $R$9,A19=$O$10,$R$10,A19=$O$11,$R$11,A19=$O$12,$R$12,A19=$O$13,$R$13,A19=$O$14,$R$14)/30</f>
        <v>#VALUE!</v>
      </c>
    </row>
    <row r="20" spans="1:30">
      <c r="A20" s="19">
        <v>1</v>
      </c>
      <c r="B20" s="18">
        <v>18</v>
      </c>
      <c r="C20" s="70" t="e">
        <f>'WS-2, WS-3, &amp; WS-4'!$B$28*$M$3*H20</f>
        <v>#VALUE!</v>
      </c>
      <c r="D20" s="70">
        <v>0</v>
      </c>
      <c r="E20" s="70" t="e">
        <f>MAX(0,F20-$M$4)</f>
        <v>#VALUE!</v>
      </c>
      <c r="F20" s="71" t="e">
        <f t="shared" si="0"/>
        <v>#VALUE!</v>
      </c>
      <c r="G20" s="70" t="e">
        <f t="shared" si="1"/>
        <v>#VALUE!</v>
      </c>
      <c r="H20" s="70" t="e">
        <f>_xlfn.IFS('WS-2, WS-3, &amp; WS-4'!$B$6='Watershed Precip Data'!$C$3,'Watershed Precip Data'!C22,'Watershed Precip Data'!$C$14='Watershed Precip Data'!$D$3,'Watershed Precip Data'!D22,'WS-2, WS-3, &amp; WS-4'!$B$6='Watershed Precip Data'!$E$3,'Watershed Precip Data'!E22,'WS-2, WS-3, &amp; WS-4'!$B$6='Watershed Precip Data'!$F$3,'Watershed Precip Data'!F22,'WS-2, WS-3, &amp; WS-4'!$B$6='Watershed Precip Data'!$G$3,'Watershed Precip Data'!G22,'Watershed Precip Data'!$C$14='Watershed Precip Data'!$H$3,'Watershed Precip Data'!H22,'WS-2, WS-3, &amp; WS-4'!$B$6='Watershed Precip Data'!$I$3,'Watershed Precip Data'!I22,'WS-2, WS-3, &amp; WS-4'!$B$6='Watershed Precip Data'!$J$3,'Watershed Precip Data'!J22,'WS-2, WS-3, &amp; WS-4'!$B$6='Watershed Precip Data'!$K$3,'Watershed Precip Data'!K22)</f>
        <v>#N/A</v>
      </c>
      <c r="I20" s="238" t="e">
        <f>MIN(J20,G20+C20)</f>
        <v>#VALUE!</v>
      </c>
      <c r="J20" s="236" t="e">
        <f>'FM-1 &amp; FM-3'!$B$13*_xlfn.IFS(A20=$O$3,$R$3,A20=$O$4,$R$4,A20=$O$5,$R$5,A20=$O$6,$R$6,A20=$O$7,$R$7,A20=$O$8,$R$8,A20=$O$9, $R$9,A20=$O$10,$R$10,A20=$O$11,$R$11,A20=$O$12,$R$12,A20=$O$13,$R$13,A20=$O$14,$R$14)/30</f>
        <v>#VALUE!</v>
      </c>
      <c r="L20" t="s">
        <v>52</v>
      </c>
    </row>
    <row r="21" spans="1:30">
      <c r="A21" s="19">
        <v>1</v>
      </c>
      <c r="B21" s="18">
        <v>19</v>
      </c>
      <c r="C21" s="70" t="e">
        <f>'WS-2, WS-3, &amp; WS-4'!$B$28*$M$3*H21</f>
        <v>#VALUE!</v>
      </c>
      <c r="D21" s="70">
        <v>0</v>
      </c>
      <c r="E21" s="70" t="e">
        <f>MAX(0,F21-$M$4)</f>
        <v>#VALUE!</v>
      </c>
      <c r="F21" s="71" t="e">
        <f t="shared" si="0"/>
        <v>#VALUE!</v>
      </c>
      <c r="G21" s="70" t="e">
        <f t="shared" si="1"/>
        <v>#VALUE!</v>
      </c>
      <c r="H21" s="70" t="e">
        <f>_xlfn.IFS('WS-2, WS-3, &amp; WS-4'!$B$6='Watershed Precip Data'!$C$3,'Watershed Precip Data'!C23,'Watershed Precip Data'!$C$14='Watershed Precip Data'!$D$3,'Watershed Precip Data'!D23,'WS-2, WS-3, &amp; WS-4'!$B$6='Watershed Precip Data'!$E$3,'Watershed Precip Data'!E23,'WS-2, WS-3, &amp; WS-4'!$B$6='Watershed Precip Data'!$F$3,'Watershed Precip Data'!F23,'WS-2, WS-3, &amp; WS-4'!$B$6='Watershed Precip Data'!$G$3,'Watershed Precip Data'!G23,'Watershed Precip Data'!$C$14='Watershed Precip Data'!$H$3,'Watershed Precip Data'!H23,'WS-2, WS-3, &amp; WS-4'!$B$6='Watershed Precip Data'!$I$3,'Watershed Precip Data'!I23,'WS-2, WS-3, &amp; WS-4'!$B$6='Watershed Precip Data'!$J$3,'Watershed Precip Data'!J23,'WS-2, WS-3, &amp; WS-4'!$B$6='Watershed Precip Data'!$K$3,'Watershed Precip Data'!K23)</f>
        <v>#N/A</v>
      </c>
      <c r="I21" s="238" t="e">
        <f>MIN(J21,G21+C21)</f>
        <v>#VALUE!</v>
      </c>
      <c r="J21" s="236" t="e">
        <f>'FM-1 &amp; FM-3'!$B$13*_xlfn.IFS(A21=$O$3,$R$3,A21=$O$4,$R$4,A21=$O$5,$R$5,A21=$O$6,$R$6,A21=$O$7,$R$7,A21=$O$8,$R$8,A21=$O$9, $R$9,A21=$O$10,$R$10,A21=$O$11,$R$11,A21=$O$12,$R$12,A21=$O$13,$R$13,A21=$O$14,$R$14)/30</f>
        <v>#VALUE!</v>
      </c>
    </row>
    <row r="22" spans="1:30">
      <c r="A22" s="19">
        <v>1</v>
      </c>
      <c r="B22" s="18">
        <v>20</v>
      </c>
      <c r="C22" s="70" t="e">
        <f>'WS-2, WS-3, &amp; WS-4'!$B$28*$M$3*H22</f>
        <v>#VALUE!</v>
      </c>
      <c r="D22" s="70">
        <v>0</v>
      </c>
      <c r="E22" s="70" t="e">
        <f>MAX(0,F22-$M$4)</f>
        <v>#VALUE!</v>
      </c>
      <c r="F22" s="71" t="e">
        <f t="shared" si="0"/>
        <v>#VALUE!</v>
      </c>
      <c r="G22" s="70" t="e">
        <f t="shared" si="1"/>
        <v>#VALUE!</v>
      </c>
      <c r="H22" s="70" t="e">
        <f>_xlfn.IFS('WS-2, WS-3, &amp; WS-4'!$B$6='Watershed Precip Data'!$C$3,'Watershed Precip Data'!C24,'Watershed Precip Data'!$C$14='Watershed Precip Data'!$D$3,'Watershed Precip Data'!D24,'WS-2, WS-3, &amp; WS-4'!$B$6='Watershed Precip Data'!$E$3,'Watershed Precip Data'!E24,'WS-2, WS-3, &amp; WS-4'!$B$6='Watershed Precip Data'!$F$3,'Watershed Precip Data'!F24,'WS-2, WS-3, &amp; WS-4'!$B$6='Watershed Precip Data'!$G$3,'Watershed Precip Data'!G24,'Watershed Precip Data'!$C$14='Watershed Precip Data'!$H$3,'Watershed Precip Data'!H24,'WS-2, WS-3, &amp; WS-4'!$B$6='Watershed Precip Data'!$I$3,'Watershed Precip Data'!I24,'WS-2, WS-3, &amp; WS-4'!$B$6='Watershed Precip Data'!$J$3,'Watershed Precip Data'!J24,'WS-2, WS-3, &amp; WS-4'!$B$6='Watershed Precip Data'!$K$3,'Watershed Precip Data'!K24)</f>
        <v>#N/A</v>
      </c>
      <c r="I22" s="238" t="e">
        <f>MIN(J22,G22+C22)</f>
        <v>#VALUE!</v>
      </c>
      <c r="J22" s="236" t="e">
        <f>'FM-1 &amp; FM-3'!$B$13*_xlfn.IFS(A22=$O$3,$R$3,A22=$O$4,$R$4,A22=$O$5,$R$5,A22=$O$6,$R$6,A22=$O$7,$R$7,A22=$O$8,$R$8,A22=$O$9, $R$9,A22=$O$10,$R$10,A22=$O$11,$R$11,A22=$O$12,$R$12,A22=$O$13,$R$13,A22=$O$14,$R$14)/30</f>
        <v>#VALUE!</v>
      </c>
    </row>
    <row r="23" spans="1:30">
      <c r="A23" s="19">
        <v>1</v>
      </c>
      <c r="B23" s="18">
        <v>21</v>
      </c>
      <c r="C23" s="70" t="e">
        <f>'WS-2, WS-3, &amp; WS-4'!$B$28*$M$3*H23</f>
        <v>#VALUE!</v>
      </c>
      <c r="D23" s="70">
        <v>0</v>
      </c>
      <c r="E23" s="70" t="e">
        <f>MAX(0,F23-$M$4)</f>
        <v>#VALUE!</v>
      </c>
      <c r="F23" s="71" t="e">
        <f t="shared" si="0"/>
        <v>#VALUE!</v>
      </c>
      <c r="G23" s="70" t="e">
        <f t="shared" si="1"/>
        <v>#VALUE!</v>
      </c>
      <c r="H23" s="70" t="e">
        <f>_xlfn.IFS('WS-2, WS-3, &amp; WS-4'!$B$6='Watershed Precip Data'!$C$3,'Watershed Precip Data'!C25,'Watershed Precip Data'!$C$14='Watershed Precip Data'!$D$3,'Watershed Precip Data'!D25,'WS-2, WS-3, &amp; WS-4'!$B$6='Watershed Precip Data'!$E$3,'Watershed Precip Data'!E25,'WS-2, WS-3, &amp; WS-4'!$B$6='Watershed Precip Data'!$F$3,'Watershed Precip Data'!F25,'WS-2, WS-3, &amp; WS-4'!$B$6='Watershed Precip Data'!$G$3,'Watershed Precip Data'!G25,'Watershed Precip Data'!$C$14='Watershed Precip Data'!$H$3,'Watershed Precip Data'!H25,'WS-2, WS-3, &amp; WS-4'!$B$6='Watershed Precip Data'!$I$3,'Watershed Precip Data'!I25,'WS-2, WS-3, &amp; WS-4'!$B$6='Watershed Precip Data'!$J$3,'Watershed Precip Data'!J25,'WS-2, WS-3, &amp; WS-4'!$B$6='Watershed Precip Data'!$K$3,'Watershed Precip Data'!K25)</f>
        <v>#N/A</v>
      </c>
      <c r="I23" s="238" t="e">
        <f>MIN(J23,G23+C23)</f>
        <v>#VALUE!</v>
      </c>
      <c r="J23" s="236" t="e">
        <f>'FM-1 &amp; FM-3'!$B$13*_xlfn.IFS(A23=$O$3,$R$3,A23=$O$4,$R$4,A23=$O$5,$R$5,A23=$O$6,$R$6,A23=$O$7,$R$7,A23=$O$8,$R$8,A23=$O$9, $R$9,A23=$O$10,$R$10,A23=$O$11,$R$11,A23=$O$12,$R$12,A23=$O$13,$R$13,A23=$O$14,$R$14)/30</f>
        <v>#VALUE!</v>
      </c>
    </row>
    <row r="24" spans="1:30">
      <c r="A24" s="19">
        <v>1</v>
      </c>
      <c r="B24" s="18">
        <v>22</v>
      </c>
      <c r="C24" s="70" t="e">
        <f>'WS-2, WS-3, &amp; WS-4'!$B$28*$M$3*H24</f>
        <v>#VALUE!</v>
      </c>
      <c r="D24" s="70">
        <v>0</v>
      </c>
      <c r="E24" s="70" t="e">
        <f>MAX(0,F24-$M$4)</f>
        <v>#VALUE!</v>
      </c>
      <c r="F24" s="71" t="e">
        <f t="shared" si="0"/>
        <v>#VALUE!</v>
      </c>
      <c r="G24" s="70" t="e">
        <f t="shared" si="1"/>
        <v>#VALUE!</v>
      </c>
      <c r="H24" s="70" t="e">
        <f>_xlfn.IFS('WS-2, WS-3, &amp; WS-4'!$B$6='Watershed Precip Data'!$C$3,'Watershed Precip Data'!C26,'Watershed Precip Data'!$C$14='Watershed Precip Data'!$D$3,'Watershed Precip Data'!D26,'WS-2, WS-3, &amp; WS-4'!$B$6='Watershed Precip Data'!$E$3,'Watershed Precip Data'!E26,'WS-2, WS-3, &amp; WS-4'!$B$6='Watershed Precip Data'!$F$3,'Watershed Precip Data'!F26,'WS-2, WS-3, &amp; WS-4'!$B$6='Watershed Precip Data'!$G$3,'Watershed Precip Data'!G26,'Watershed Precip Data'!$C$14='Watershed Precip Data'!$H$3,'Watershed Precip Data'!H26,'WS-2, WS-3, &amp; WS-4'!$B$6='Watershed Precip Data'!$I$3,'Watershed Precip Data'!I26,'WS-2, WS-3, &amp; WS-4'!$B$6='Watershed Precip Data'!$J$3,'Watershed Precip Data'!J26,'WS-2, WS-3, &amp; WS-4'!$B$6='Watershed Precip Data'!$K$3,'Watershed Precip Data'!K26)</f>
        <v>#N/A</v>
      </c>
      <c r="I24" s="238" t="e">
        <f>MIN(J24,G24+C24)</f>
        <v>#VALUE!</v>
      </c>
      <c r="J24" s="236" t="e">
        <f>'FM-1 &amp; FM-3'!$B$13*_xlfn.IFS(A24=$O$3,$R$3,A24=$O$4,$R$4,A24=$O$5,$R$5,A24=$O$6,$R$6,A24=$O$7,$R$7,A24=$O$8,$R$8,A24=$O$9, $R$9,A24=$O$10,$R$10,A24=$O$11,$R$11,A24=$O$12,$R$12,A24=$O$13,$R$13,A24=$O$14,$R$14)/30</f>
        <v>#VALUE!</v>
      </c>
    </row>
    <row r="25" spans="1:30">
      <c r="A25" s="19">
        <v>1</v>
      </c>
      <c r="B25" s="18">
        <v>23</v>
      </c>
      <c r="C25" s="70" t="e">
        <f>'WS-2, WS-3, &amp; WS-4'!$B$28*$M$3*H25</f>
        <v>#VALUE!</v>
      </c>
      <c r="D25" s="70">
        <v>0</v>
      </c>
      <c r="E25" s="70" t="e">
        <f>MAX(0,F25-$M$4)</f>
        <v>#VALUE!</v>
      </c>
      <c r="F25" s="71" t="e">
        <f t="shared" si="0"/>
        <v>#VALUE!</v>
      </c>
      <c r="G25" s="70" t="e">
        <f t="shared" si="1"/>
        <v>#VALUE!</v>
      </c>
      <c r="H25" s="70" t="e">
        <f>_xlfn.IFS('WS-2, WS-3, &amp; WS-4'!$B$6='Watershed Precip Data'!$C$3,'Watershed Precip Data'!C27,'Watershed Precip Data'!$C$14='Watershed Precip Data'!$D$3,'Watershed Precip Data'!D27,'WS-2, WS-3, &amp; WS-4'!$B$6='Watershed Precip Data'!$E$3,'Watershed Precip Data'!E27,'WS-2, WS-3, &amp; WS-4'!$B$6='Watershed Precip Data'!$F$3,'Watershed Precip Data'!F27,'WS-2, WS-3, &amp; WS-4'!$B$6='Watershed Precip Data'!$G$3,'Watershed Precip Data'!G27,'Watershed Precip Data'!$C$14='Watershed Precip Data'!$H$3,'Watershed Precip Data'!H27,'WS-2, WS-3, &amp; WS-4'!$B$6='Watershed Precip Data'!$I$3,'Watershed Precip Data'!I27,'WS-2, WS-3, &amp; WS-4'!$B$6='Watershed Precip Data'!$J$3,'Watershed Precip Data'!J27,'WS-2, WS-3, &amp; WS-4'!$B$6='Watershed Precip Data'!$K$3,'Watershed Precip Data'!K27)</f>
        <v>#N/A</v>
      </c>
      <c r="I25" s="238" t="e">
        <f>MIN(J25,G25+C25)</f>
        <v>#VALUE!</v>
      </c>
      <c r="J25" s="236" t="e">
        <f>'FM-1 &amp; FM-3'!$B$13*_xlfn.IFS(A25=$O$3,$R$3,A25=$O$4,$R$4,A25=$O$5,$R$5,A25=$O$6,$R$6,A25=$O$7,$R$7,A25=$O$8,$R$8,A25=$O$9, $R$9,A25=$O$10,$R$10,A25=$O$11,$R$11,A25=$O$12,$R$12,A25=$O$13,$R$13,A25=$O$14,$R$14)/30</f>
        <v>#VALUE!</v>
      </c>
    </row>
    <row r="26" spans="1:30">
      <c r="A26" s="19">
        <v>1</v>
      </c>
      <c r="B26" s="18">
        <v>24</v>
      </c>
      <c r="C26" s="70" t="e">
        <f>'WS-2, WS-3, &amp; WS-4'!$B$28*$M$3*H26</f>
        <v>#VALUE!</v>
      </c>
      <c r="D26" s="70">
        <v>0</v>
      </c>
      <c r="E26" s="70" t="e">
        <f>MAX(0,F26-$M$4)</f>
        <v>#VALUE!</v>
      </c>
      <c r="F26" s="71" t="e">
        <f t="shared" si="0"/>
        <v>#VALUE!</v>
      </c>
      <c r="G26" s="70" t="e">
        <f t="shared" si="1"/>
        <v>#VALUE!</v>
      </c>
      <c r="H26" s="70" t="e">
        <f>_xlfn.IFS('WS-2, WS-3, &amp; WS-4'!$B$6='Watershed Precip Data'!$C$3,'Watershed Precip Data'!C28,'Watershed Precip Data'!$C$14='Watershed Precip Data'!$D$3,'Watershed Precip Data'!D28,'WS-2, WS-3, &amp; WS-4'!$B$6='Watershed Precip Data'!$E$3,'Watershed Precip Data'!E28,'WS-2, WS-3, &amp; WS-4'!$B$6='Watershed Precip Data'!$F$3,'Watershed Precip Data'!F28,'WS-2, WS-3, &amp; WS-4'!$B$6='Watershed Precip Data'!$G$3,'Watershed Precip Data'!G28,'Watershed Precip Data'!$C$14='Watershed Precip Data'!$H$3,'Watershed Precip Data'!H28,'WS-2, WS-3, &amp; WS-4'!$B$6='Watershed Precip Data'!$I$3,'Watershed Precip Data'!I28,'WS-2, WS-3, &amp; WS-4'!$B$6='Watershed Precip Data'!$J$3,'Watershed Precip Data'!J28,'WS-2, WS-3, &amp; WS-4'!$B$6='Watershed Precip Data'!$K$3,'Watershed Precip Data'!K28)</f>
        <v>#N/A</v>
      </c>
      <c r="I26" s="238" t="e">
        <f>MIN(J26,G26+C26)</f>
        <v>#VALUE!</v>
      </c>
      <c r="J26" s="236" t="e">
        <f>'FM-1 &amp; FM-3'!$B$13*_xlfn.IFS(A26=$O$3,$R$3,A26=$O$4,$R$4,A26=$O$5,$R$5,A26=$O$6,$R$6,A26=$O$7,$R$7,A26=$O$8,$R$8,A26=$O$9, $R$9,A26=$O$10,$R$10,A26=$O$11,$R$11,A26=$O$12,$R$12,A26=$O$13,$R$13,A26=$O$14,$R$14)/30</f>
        <v>#VALUE!</v>
      </c>
    </row>
    <row r="27" spans="1:30">
      <c r="A27" s="19">
        <v>1</v>
      </c>
      <c r="B27" s="18">
        <v>25</v>
      </c>
      <c r="C27" s="70" t="e">
        <f>'WS-2, WS-3, &amp; WS-4'!$B$28*$M$3*H27</f>
        <v>#VALUE!</v>
      </c>
      <c r="D27" s="70">
        <v>0</v>
      </c>
      <c r="E27" s="70" t="e">
        <f>MAX(0,F27-$M$4)</f>
        <v>#VALUE!</v>
      </c>
      <c r="F27" s="71" t="e">
        <f t="shared" si="0"/>
        <v>#VALUE!</v>
      </c>
      <c r="G27" s="70" t="e">
        <f t="shared" si="1"/>
        <v>#VALUE!</v>
      </c>
      <c r="H27" s="70" t="e">
        <f>_xlfn.IFS('WS-2, WS-3, &amp; WS-4'!$B$6='Watershed Precip Data'!$C$3,'Watershed Precip Data'!C29,'Watershed Precip Data'!$C$14='Watershed Precip Data'!$D$3,'Watershed Precip Data'!D29,'WS-2, WS-3, &amp; WS-4'!$B$6='Watershed Precip Data'!$E$3,'Watershed Precip Data'!E29,'WS-2, WS-3, &amp; WS-4'!$B$6='Watershed Precip Data'!$F$3,'Watershed Precip Data'!F29,'WS-2, WS-3, &amp; WS-4'!$B$6='Watershed Precip Data'!$G$3,'Watershed Precip Data'!G29,'Watershed Precip Data'!$C$14='Watershed Precip Data'!$H$3,'Watershed Precip Data'!H29,'WS-2, WS-3, &amp; WS-4'!$B$6='Watershed Precip Data'!$I$3,'Watershed Precip Data'!I29,'WS-2, WS-3, &amp; WS-4'!$B$6='Watershed Precip Data'!$J$3,'Watershed Precip Data'!J29,'WS-2, WS-3, &amp; WS-4'!$B$6='Watershed Precip Data'!$K$3,'Watershed Precip Data'!K29)</f>
        <v>#N/A</v>
      </c>
      <c r="I27" s="238" t="e">
        <f>MIN(J27,G27+C27)</f>
        <v>#VALUE!</v>
      </c>
      <c r="J27" s="236" t="e">
        <f>'FM-1 &amp; FM-3'!$B$13*_xlfn.IFS(A27=$O$3,$R$3,A27=$O$4,$R$4,A27=$O$5,$R$5,A27=$O$6,$R$6,A27=$O$7,$R$7,A27=$O$8,$R$8,A27=$O$9, $R$9,A27=$O$10,$R$10,A27=$O$11,$R$11,A27=$O$12,$R$12,A27=$O$13,$R$13,A27=$O$14,$R$14)/30</f>
        <v>#VALUE!</v>
      </c>
    </row>
    <row r="28" spans="1:30">
      <c r="A28" s="19">
        <v>1</v>
      </c>
      <c r="B28" s="18">
        <v>26</v>
      </c>
      <c r="C28" s="70" t="e">
        <f>'WS-2, WS-3, &amp; WS-4'!$B$28*$M$3*H28</f>
        <v>#VALUE!</v>
      </c>
      <c r="D28" s="70">
        <v>0</v>
      </c>
      <c r="E28" s="70" t="e">
        <f>MAX(0,F28-$M$4)</f>
        <v>#VALUE!</v>
      </c>
      <c r="F28" s="71" t="e">
        <f t="shared" si="0"/>
        <v>#VALUE!</v>
      </c>
      <c r="G28" s="70" t="e">
        <f t="shared" si="1"/>
        <v>#VALUE!</v>
      </c>
      <c r="H28" s="70" t="e">
        <f>_xlfn.IFS('WS-2, WS-3, &amp; WS-4'!$B$6='Watershed Precip Data'!$C$3,'Watershed Precip Data'!C30,'Watershed Precip Data'!$C$14='Watershed Precip Data'!$D$3,'Watershed Precip Data'!D30,'WS-2, WS-3, &amp; WS-4'!$B$6='Watershed Precip Data'!$E$3,'Watershed Precip Data'!E30,'WS-2, WS-3, &amp; WS-4'!$B$6='Watershed Precip Data'!$F$3,'Watershed Precip Data'!F30,'WS-2, WS-3, &amp; WS-4'!$B$6='Watershed Precip Data'!$G$3,'Watershed Precip Data'!G30,'Watershed Precip Data'!$C$14='Watershed Precip Data'!$H$3,'Watershed Precip Data'!H30,'WS-2, WS-3, &amp; WS-4'!$B$6='Watershed Precip Data'!$I$3,'Watershed Precip Data'!I30,'WS-2, WS-3, &amp; WS-4'!$B$6='Watershed Precip Data'!$J$3,'Watershed Precip Data'!J30,'WS-2, WS-3, &amp; WS-4'!$B$6='Watershed Precip Data'!$K$3,'Watershed Precip Data'!K30)</f>
        <v>#N/A</v>
      </c>
      <c r="I28" s="238" t="e">
        <f>MIN(J28,G28+C28)</f>
        <v>#VALUE!</v>
      </c>
      <c r="J28" s="236" t="e">
        <f>'FM-1 &amp; FM-3'!$B$13*_xlfn.IFS(A28=$O$3,$R$3,A28=$O$4,$R$4,A28=$O$5,$R$5,A28=$O$6,$R$6,A28=$O$7,$R$7,A28=$O$8,$R$8,A28=$O$9, $R$9,A28=$O$10,$R$10,A28=$O$11,$R$11,A28=$O$12,$R$12,A28=$O$13,$R$13,A28=$O$14,$R$14)/30</f>
        <v>#VALUE!</v>
      </c>
    </row>
    <row r="29" spans="1:30">
      <c r="A29" s="19">
        <v>1</v>
      </c>
      <c r="B29" s="18">
        <v>27</v>
      </c>
      <c r="C29" s="70" t="e">
        <f>'WS-2, WS-3, &amp; WS-4'!$B$28*$M$3*H29</f>
        <v>#VALUE!</v>
      </c>
      <c r="D29" s="70">
        <v>0</v>
      </c>
      <c r="E29" s="70" t="e">
        <f>MAX(0,F29-$M$4)</f>
        <v>#VALUE!</v>
      </c>
      <c r="F29" s="71" t="e">
        <f t="shared" si="0"/>
        <v>#VALUE!</v>
      </c>
      <c r="G29" s="70" t="e">
        <f t="shared" si="1"/>
        <v>#VALUE!</v>
      </c>
      <c r="H29" s="70" t="e">
        <f>_xlfn.IFS('WS-2, WS-3, &amp; WS-4'!$B$6='Watershed Precip Data'!$C$3,'Watershed Precip Data'!C31,'Watershed Precip Data'!$C$14='Watershed Precip Data'!$D$3,'Watershed Precip Data'!D31,'WS-2, WS-3, &amp; WS-4'!$B$6='Watershed Precip Data'!$E$3,'Watershed Precip Data'!E31,'WS-2, WS-3, &amp; WS-4'!$B$6='Watershed Precip Data'!$F$3,'Watershed Precip Data'!F31,'WS-2, WS-3, &amp; WS-4'!$B$6='Watershed Precip Data'!$G$3,'Watershed Precip Data'!G31,'Watershed Precip Data'!$C$14='Watershed Precip Data'!$H$3,'Watershed Precip Data'!H31,'WS-2, WS-3, &amp; WS-4'!$B$6='Watershed Precip Data'!$I$3,'Watershed Precip Data'!I31,'WS-2, WS-3, &amp; WS-4'!$B$6='Watershed Precip Data'!$J$3,'Watershed Precip Data'!J31,'WS-2, WS-3, &amp; WS-4'!$B$6='Watershed Precip Data'!$K$3,'Watershed Precip Data'!K31)</f>
        <v>#N/A</v>
      </c>
      <c r="I29" s="238" t="e">
        <f>MIN(J29,G29+C29)</f>
        <v>#VALUE!</v>
      </c>
      <c r="J29" s="236" t="e">
        <f>'FM-1 &amp; FM-3'!$B$13*_xlfn.IFS(A29=$O$3,$R$3,A29=$O$4,$R$4,A29=$O$5,$R$5,A29=$O$6,$R$6,A29=$O$7,$R$7,A29=$O$8,$R$8,A29=$O$9, $R$9,A29=$O$10,$R$10,A29=$O$11,$R$11,A29=$O$12,$R$12,A29=$O$13,$R$13,A29=$O$14,$R$14)/30</f>
        <v>#VALUE!</v>
      </c>
    </row>
    <row r="30" spans="1:30">
      <c r="A30" s="19">
        <v>1</v>
      </c>
      <c r="B30" s="18">
        <v>28</v>
      </c>
      <c r="C30" s="70" t="e">
        <f>'WS-2, WS-3, &amp; WS-4'!$B$28*$M$3*H30</f>
        <v>#VALUE!</v>
      </c>
      <c r="D30" s="70">
        <v>0</v>
      </c>
      <c r="E30" s="70" t="e">
        <f>MAX(0,F30-$M$4)</f>
        <v>#VALUE!</v>
      </c>
      <c r="F30" s="71" t="e">
        <f t="shared" si="0"/>
        <v>#VALUE!</v>
      </c>
      <c r="G30" s="70" t="e">
        <f t="shared" si="1"/>
        <v>#VALUE!</v>
      </c>
      <c r="H30" s="70" t="e">
        <f>_xlfn.IFS('WS-2, WS-3, &amp; WS-4'!$B$6='Watershed Precip Data'!$C$3,'Watershed Precip Data'!C32,'Watershed Precip Data'!$C$14='Watershed Precip Data'!$D$3,'Watershed Precip Data'!D32,'WS-2, WS-3, &amp; WS-4'!$B$6='Watershed Precip Data'!$E$3,'Watershed Precip Data'!E32,'WS-2, WS-3, &amp; WS-4'!$B$6='Watershed Precip Data'!$F$3,'Watershed Precip Data'!F32,'WS-2, WS-3, &amp; WS-4'!$B$6='Watershed Precip Data'!$G$3,'Watershed Precip Data'!G32,'Watershed Precip Data'!$C$14='Watershed Precip Data'!$H$3,'Watershed Precip Data'!H32,'WS-2, WS-3, &amp; WS-4'!$B$6='Watershed Precip Data'!$I$3,'Watershed Precip Data'!I32,'WS-2, WS-3, &amp; WS-4'!$B$6='Watershed Precip Data'!$J$3,'Watershed Precip Data'!J32,'WS-2, WS-3, &amp; WS-4'!$B$6='Watershed Precip Data'!$K$3,'Watershed Precip Data'!K32)</f>
        <v>#N/A</v>
      </c>
      <c r="I30" s="238" t="e">
        <f>MIN(J30,G30+C30)</f>
        <v>#VALUE!</v>
      </c>
      <c r="J30" s="236" t="e">
        <f>'FM-1 &amp; FM-3'!$B$13*_xlfn.IFS(A30=$O$3,$R$3,A30=$O$4,$R$4,A30=$O$5,$R$5,A30=$O$6,$R$6,A30=$O$7,$R$7,A30=$O$8,$R$8,A30=$O$9, $R$9,A30=$O$10,$R$10,A30=$O$11,$R$11,A30=$O$12,$R$12,A30=$O$13,$R$13,A30=$O$14,$R$14)/30</f>
        <v>#VALUE!</v>
      </c>
    </row>
    <row r="31" spans="1:30">
      <c r="A31" s="19">
        <v>1</v>
      </c>
      <c r="B31" s="18">
        <v>29</v>
      </c>
      <c r="C31" s="70" t="e">
        <f>'WS-2, WS-3, &amp; WS-4'!$B$28*$M$3*H31</f>
        <v>#VALUE!</v>
      </c>
      <c r="D31" s="70">
        <v>0</v>
      </c>
      <c r="E31" s="70" t="e">
        <f>MAX(0,F31-$M$4)</f>
        <v>#VALUE!</v>
      </c>
      <c r="F31" s="71" t="e">
        <f t="shared" si="0"/>
        <v>#VALUE!</v>
      </c>
      <c r="G31" s="70" t="e">
        <f t="shared" si="1"/>
        <v>#VALUE!</v>
      </c>
      <c r="H31" s="70" t="e">
        <f>_xlfn.IFS('WS-2, WS-3, &amp; WS-4'!$B$6='Watershed Precip Data'!$C$3,'Watershed Precip Data'!C33,'Watershed Precip Data'!$C$14='Watershed Precip Data'!$D$3,'Watershed Precip Data'!D33,'WS-2, WS-3, &amp; WS-4'!$B$6='Watershed Precip Data'!$E$3,'Watershed Precip Data'!E33,'WS-2, WS-3, &amp; WS-4'!$B$6='Watershed Precip Data'!$F$3,'Watershed Precip Data'!F33,'WS-2, WS-3, &amp; WS-4'!$B$6='Watershed Precip Data'!$G$3,'Watershed Precip Data'!G33,'Watershed Precip Data'!$C$14='Watershed Precip Data'!$H$3,'Watershed Precip Data'!H33,'WS-2, WS-3, &amp; WS-4'!$B$6='Watershed Precip Data'!$I$3,'Watershed Precip Data'!I33,'WS-2, WS-3, &amp; WS-4'!$B$6='Watershed Precip Data'!$J$3,'Watershed Precip Data'!J33,'WS-2, WS-3, &amp; WS-4'!$B$6='Watershed Precip Data'!$K$3,'Watershed Precip Data'!K33)</f>
        <v>#N/A</v>
      </c>
      <c r="I31" s="238" t="e">
        <f>MIN(J31,G31+C31)</f>
        <v>#VALUE!</v>
      </c>
      <c r="J31" s="236" t="e">
        <f>'FM-1 &amp; FM-3'!$B$13*_xlfn.IFS(A31=$O$3,$R$3,A31=$O$4,$R$4,A31=$O$5,$R$5,A31=$O$6,$R$6,A31=$O$7,$R$7,A31=$O$8,$R$8,A31=$O$9, $R$9,A31=$O$10,$R$10,A31=$O$11,$R$11,A31=$O$12,$R$12,A31=$O$13,$R$13,A31=$O$14,$R$14)/30</f>
        <v>#VALUE!</v>
      </c>
    </row>
    <row r="32" spans="1:30">
      <c r="A32" s="19">
        <v>1</v>
      </c>
      <c r="B32" s="18">
        <v>30</v>
      </c>
      <c r="C32" s="70" t="e">
        <f>'WS-2, WS-3, &amp; WS-4'!$B$28*$M$3*H32</f>
        <v>#VALUE!</v>
      </c>
      <c r="D32" s="70">
        <v>0</v>
      </c>
      <c r="E32" s="70" t="e">
        <f>MAX(0,F32-$M$4)</f>
        <v>#VALUE!</v>
      </c>
      <c r="F32" s="71" t="e">
        <f t="shared" si="0"/>
        <v>#VALUE!</v>
      </c>
      <c r="G32" s="70" t="e">
        <f t="shared" si="1"/>
        <v>#VALUE!</v>
      </c>
      <c r="H32" s="70" t="e">
        <f>_xlfn.IFS('WS-2, WS-3, &amp; WS-4'!$B$6='Watershed Precip Data'!$C$3,'Watershed Precip Data'!C34,'Watershed Precip Data'!$C$14='Watershed Precip Data'!$D$3,'Watershed Precip Data'!D34,'WS-2, WS-3, &amp; WS-4'!$B$6='Watershed Precip Data'!$E$3,'Watershed Precip Data'!E34,'WS-2, WS-3, &amp; WS-4'!$B$6='Watershed Precip Data'!$F$3,'Watershed Precip Data'!F34,'WS-2, WS-3, &amp; WS-4'!$B$6='Watershed Precip Data'!$G$3,'Watershed Precip Data'!G34,'Watershed Precip Data'!$C$14='Watershed Precip Data'!$H$3,'Watershed Precip Data'!H34,'WS-2, WS-3, &amp; WS-4'!$B$6='Watershed Precip Data'!$I$3,'Watershed Precip Data'!I34,'WS-2, WS-3, &amp; WS-4'!$B$6='Watershed Precip Data'!$J$3,'Watershed Precip Data'!J34,'WS-2, WS-3, &amp; WS-4'!$B$6='Watershed Precip Data'!$K$3,'Watershed Precip Data'!K34)</f>
        <v>#N/A</v>
      </c>
      <c r="I32" s="238" t="e">
        <f>MIN(J32,G32+C32)</f>
        <v>#VALUE!</v>
      </c>
      <c r="J32" s="236" t="e">
        <f>'FM-1 &amp; FM-3'!$B$13*_xlfn.IFS(A32=$O$3,$R$3,A32=$O$4,$R$4,A32=$O$5,$R$5,A32=$O$6,$R$6,A32=$O$7,$R$7,A32=$O$8,$R$8,A32=$O$9, $R$9,A32=$O$10,$R$10,A32=$O$11,$R$11,A32=$O$12,$R$12,A32=$O$13,$R$13,A32=$O$14,$R$14)/30</f>
        <v>#VALUE!</v>
      </c>
    </row>
    <row r="33" spans="1:10">
      <c r="A33" s="19">
        <v>1</v>
      </c>
      <c r="B33" s="18">
        <v>31</v>
      </c>
      <c r="C33" s="70" t="e">
        <f>'WS-2, WS-3, &amp; WS-4'!$B$28*$M$3*H33</f>
        <v>#VALUE!</v>
      </c>
      <c r="D33" s="70">
        <v>0</v>
      </c>
      <c r="E33" s="70" t="e">
        <f>MAX(0,F33-$M$4)</f>
        <v>#VALUE!</v>
      </c>
      <c r="F33" s="71" t="e">
        <f t="shared" si="0"/>
        <v>#VALUE!</v>
      </c>
      <c r="G33" s="70" t="e">
        <f t="shared" si="1"/>
        <v>#VALUE!</v>
      </c>
      <c r="H33" s="70" t="e">
        <f>_xlfn.IFS('WS-2, WS-3, &amp; WS-4'!$B$6='Watershed Precip Data'!$C$3,'Watershed Precip Data'!C35,'Watershed Precip Data'!$C$14='Watershed Precip Data'!$D$3,'Watershed Precip Data'!D35,'WS-2, WS-3, &amp; WS-4'!$B$6='Watershed Precip Data'!$E$3,'Watershed Precip Data'!E35,'WS-2, WS-3, &amp; WS-4'!$B$6='Watershed Precip Data'!$F$3,'Watershed Precip Data'!F35,'WS-2, WS-3, &amp; WS-4'!$B$6='Watershed Precip Data'!$G$3,'Watershed Precip Data'!G35,'Watershed Precip Data'!$C$14='Watershed Precip Data'!$H$3,'Watershed Precip Data'!H35,'WS-2, WS-3, &amp; WS-4'!$B$6='Watershed Precip Data'!$I$3,'Watershed Precip Data'!I35,'WS-2, WS-3, &amp; WS-4'!$B$6='Watershed Precip Data'!$J$3,'Watershed Precip Data'!J35,'WS-2, WS-3, &amp; WS-4'!$B$6='Watershed Precip Data'!$K$3,'Watershed Precip Data'!K35)</f>
        <v>#N/A</v>
      </c>
      <c r="I33" s="238" t="e">
        <f>MIN(J33,G33+C33)</f>
        <v>#VALUE!</v>
      </c>
      <c r="J33" s="236" t="e">
        <f>'FM-1 &amp; FM-3'!$B$13*_xlfn.IFS(A33=$O$3,$R$3,A33=$O$4,$R$4,A33=$O$5,$R$5,A33=$O$6,$R$6,A33=$O$7,$R$7,A33=$O$8,$R$8,A33=$O$9, $R$9,A33=$O$10,$R$10,A33=$O$11,$R$11,A33=$O$12,$R$12,A33=$O$13,$R$13,A33=$O$14,$R$14)/30</f>
        <v>#VALUE!</v>
      </c>
    </row>
    <row r="34" spans="1:10">
      <c r="A34" s="19">
        <v>2</v>
      </c>
      <c r="B34" s="18">
        <v>1</v>
      </c>
      <c r="C34" s="70" t="e">
        <f>'WS-2, WS-3, &amp; WS-4'!$B$28*$M$3*H34</f>
        <v>#VALUE!</v>
      </c>
      <c r="D34" s="70">
        <v>0</v>
      </c>
      <c r="E34" s="70" t="e">
        <f>MAX(0,F34-$M$4)</f>
        <v>#VALUE!</v>
      </c>
      <c r="F34" s="71" t="e">
        <f t="shared" si="0"/>
        <v>#VALUE!</v>
      </c>
      <c r="G34" s="70" t="e">
        <f t="shared" si="1"/>
        <v>#VALUE!</v>
      </c>
      <c r="H34" s="70" t="e">
        <f>_xlfn.IFS('WS-2, WS-3, &amp; WS-4'!$B$6='Watershed Precip Data'!$C$3,'Watershed Precip Data'!C36,'Watershed Precip Data'!$C$14='Watershed Precip Data'!$D$3,'Watershed Precip Data'!D36,'WS-2, WS-3, &amp; WS-4'!$B$6='Watershed Precip Data'!$E$3,'Watershed Precip Data'!E36,'WS-2, WS-3, &amp; WS-4'!$B$6='Watershed Precip Data'!$F$3,'Watershed Precip Data'!F36,'WS-2, WS-3, &amp; WS-4'!$B$6='Watershed Precip Data'!$G$3,'Watershed Precip Data'!G36,'Watershed Precip Data'!$C$14='Watershed Precip Data'!$H$3,'Watershed Precip Data'!H36,'WS-2, WS-3, &amp; WS-4'!$B$6='Watershed Precip Data'!$I$3,'Watershed Precip Data'!I36,'WS-2, WS-3, &amp; WS-4'!$B$6='Watershed Precip Data'!$J$3,'Watershed Precip Data'!J36,'WS-2, WS-3, &amp; WS-4'!$B$6='Watershed Precip Data'!$K$3,'Watershed Precip Data'!K36)</f>
        <v>#N/A</v>
      </c>
      <c r="I34" s="238" t="e">
        <f>MIN(J34,G34+C34)</f>
        <v>#VALUE!</v>
      </c>
      <c r="J34" s="236" t="e">
        <f>'FM-1 &amp; FM-3'!$B$13*_xlfn.IFS(A34=$O$3,$R$3,A34=$O$4,$R$4,A34=$O$5,$R$5,A34=$O$6,$R$6,A34=$O$7,$R$7,A34=$O$8,$R$8,A34=$O$9, $R$9,A34=$O$10,$R$10,A34=$O$11,$R$11,A34=$O$12,$R$12,A34=$O$13,$R$13,A34=$O$14,$R$14)/30</f>
        <v>#VALUE!</v>
      </c>
    </row>
    <row r="35" spans="1:10">
      <c r="A35" s="19">
        <v>2</v>
      </c>
      <c r="B35" s="18">
        <v>2</v>
      </c>
      <c r="C35" s="70" t="e">
        <f>'WS-2, WS-3, &amp; WS-4'!$B$28*$M$3*H35</f>
        <v>#VALUE!</v>
      </c>
      <c r="D35" s="70">
        <v>0</v>
      </c>
      <c r="E35" s="70" t="e">
        <f>MAX(0,F35-$M$4)</f>
        <v>#VALUE!</v>
      </c>
      <c r="F35" s="71" t="e">
        <f t="shared" si="0"/>
        <v>#VALUE!</v>
      </c>
      <c r="G35" s="70" t="e">
        <f t="shared" si="1"/>
        <v>#VALUE!</v>
      </c>
      <c r="H35" s="70" t="e">
        <f>_xlfn.IFS('WS-2, WS-3, &amp; WS-4'!$B$6='Watershed Precip Data'!$C$3,'Watershed Precip Data'!C37,'Watershed Precip Data'!$C$14='Watershed Precip Data'!$D$3,'Watershed Precip Data'!D37,'WS-2, WS-3, &amp; WS-4'!$B$6='Watershed Precip Data'!$E$3,'Watershed Precip Data'!E37,'WS-2, WS-3, &amp; WS-4'!$B$6='Watershed Precip Data'!$F$3,'Watershed Precip Data'!F37,'WS-2, WS-3, &amp; WS-4'!$B$6='Watershed Precip Data'!$G$3,'Watershed Precip Data'!G37,'Watershed Precip Data'!$C$14='Watershed Precip Data'!$H$3,'Watershed Precip Data'!H37,'WS-2, WS-3, &amp; WS-4'!$B$6='Watershed Precip Data'!$I$3,'Watershed Precip Data'!I37,'WS-2, WS-3, &amp; WS-4'!$B$6='Watershed Precip Data'!$J$3,'Watershed Precip Data'!J37,'WS-2, WS-3, &amp; WS-4'!$B$6='Watershed Precip Data'!$K$3,'Watershed Precip Data'!K37)</f>
        <v>#N/A</v>
      </c>
      <c r="I35" s="238" t="e">
        <f>MIN(J35,G35+C35)</f>
        <v>#VALUE!</v>
      </c>
      <c r="J35" s="236" t="e">
        <f>'FM-1 &amp; FM-3'!$B$13*_xlfn.IFS(A35=$O$3,$R$3,A35=$O$4,$R$4,A35=$O$5,$R$5,A35=$O$6,$R$6,A35=$O$7,$R$7,A35=$O$8,$R$8,A35=$O$9, $R$9,A35=$O$10,$R$10,A35=$O$11,$R$11,A35=$O$12,$R$12,A35=$O$13,$R$13,A35=$O$14,$R$14)/30</f>
        <v>#VALUE!</v>
      </c>
    </row>
    <row r="36" spans="1:10">
      <c r="A36" s="19">
        <v>2</v>
      </c>
      <c r="B36" s="18">
        <v>3</v>
      </c>
      <c r="C36" s="70" t="e">
        <f>'WS-2, WS-3, &amp; WS-4'!$B$28*$M$3*H36</f>
        <v>#VALUE!</v>
      </c>
      <c r="D36" s="70">
        <v>0</v>
      </c>
      <c r="E36" s="70" t="e">
        <f>MAX(0,F36-$M$4)</f>
        <v>#VALUE!</v>
      </c>
      <c r="F36" s="71" t="e">
        <f t="shared" si="0"/>
        <v>#VALUE!</v>
      </c>
      <c r="G36" s="70" t="e">
        <f t="shared" si="1"/>
        <v>#VALUE!</v>
      </c>
      <c r="H36" s="70" t="e">
        <f>_xlfn.IFS('WS-2, WS-3, &amp; WS-4'!$B$6='Watershed Precip Data'!$C$3,'Watershed Precip Data'!C38,'Watershed Precip Data'!$C$14='Watershed Precip Data'!$D$3,'Watershed Precip Data'!D38,'WS-2, WS-3, &amp; WS-4'!$B$6='Watershed Precip Data'!$E$3,'Watershed Precip Data'!E38,'WS-2, WS-3, &amp; WS-4'!$B$6='Watershed Precip Data'!$F$3,'Watershed Precip Data'!F38,'WS-2, WS-3, &amp; WS-4'!$B$6='Watershed Precip Data'!$G$3,'Watershed Precip Data'!G38,'Watershed Precip Data'!$C$14='Watershed Precip Data'!$H$3,'Watershed Precip Data'!H38,'WS-2, WS-3, &amp; WS-4'!$B$6='Watershed Precip Data'!$I$3,'Watershed Precip Data'!I38,'WS-2, WS-3, &amp; WS-4'!$B$6='Watershed Precip Data'!$J$3,'Watershed Precip Data'!J38,'WS-2, WS-3, &amp; WS-4'!$B$6='Watershed Precip Data'!$K$3,'Watershed Precip Data'!K38)</f>
        <v>#N/A</v>
      </c>
      <c r="I36" s="238" t="e">
        <f>MIN(J36,G36+C36)</f>
        <v>#VALUE!</v>
      </c>
      <c r="J36" s="236" t="e">
        <f>'FM-1 &amp; FM-3'!$B$13*_xlfn.IFS(A36=$O$3,$R$3,A36=$O$4,$R$4,A36=$O$5,$R$5,A36=$O$6,$R$6,A36=$O$7,$R$7,A36=$O$8,$R$8,A36=$O$9, $R$9,A36=$O$10,$R$10,A36=$O$11,$R$11,A36=$O$12,$R$12,A36=$O$13,$R$13,A36=$O$14,$R$14)/30</f>
        <v>#VALUE!</v>
      </c>
    </row>
    <row r="37" spans="1:10">
      <c r="A37" s="19">
        <v>2</v>
      </c>
      <c r="B37" s="18">
        <v>4</v>
      </c>
      <c r="C37" s="70" t="e">
        <f>'WS-2, WS-3, &amp; WS-4'!$B$28*$M$3*H37</f>
        <v>#VALUE!</v>
      </c>
      <c r="D37" s="70">
        <v>0</v>
      </c>
      <c r="E37" s="70" t="e">
        <f>MAX(0,F37-$M$4)</f>
        <v>#VALUE!</v>
      </c>
      <c r="F37" s="71" t="e">
        <f t="shared" si="0"/>
        <v>#VALUE!</v>
      </c>
      <c r="G37" s="70" t="e">
        <f t="shared" si="1"/>
        <v>#VALUE!</v>
      </c>
      <c r="H37" s="70" t="e">
        <f>_xlfn.IFS('WS-2, WS-3, &amp; WS-4'!$B$6='Watershed Precip Data'!$C$3,'Watershed Precip Data'!C39,'Watershed Precip Data'!$C$14='Watershed Precip Data'!$D$3,'Watershed Precip Data'!D39,'WS-2, WS-3, &amp; WS-4'!$B$6='Watershed Precip Data'!$E$3,'Watershed Precip Data'!E39,'WS-2, WS-3, &amp; WS-4'!$B$6='Watershed Precip Data'!$F$3,'Watershed Precip Data'!F39,'WS-2, WS-3, &amp; WS-4'!$B$6='Watershed Precip Data'!$G$3,'Watershed Precip Data'!G39,'Watershed Precip Data'!$C$14='Watershed Precip Data'!$H$3,'Watershed Precip Data'!H39,'WS-2, WS-3, &amp; WS-4'!$B$6='Watershed Precip Data'!$I$3,'Watershed Precip Data'!I39,'WS-2, WS-3, &amp; WS-4'!$B$6='Watershed Precip Data'!$J$3,'Watershed Precip Data'!J39,'WS-2, WS-3, &amp; WS-4'!$B$6='Watershed Precip Data'!$K$3,'Watershed Precip Data'!K39)</f>
        <v>#N/A</v>
      </c>
      <c r="I37" s="238" t="e">
        <f>MIN(J37,G37+C37)</f>
        <v>#VALUE!</v>
      </c>
      <c r="J37" s="236" t="e">
        <f>'FM-1 &amp; FM-3'!$B$13*_xlfn.IFS(A37=$O$3,$R$3,A37=$O$4,$R$4,A37=$O$5,$R$5,A37=$O$6,$R$6,A37=$O$7,$R$7,A37=$O$8,$R$8,A37=$O$9, $R$9,A37=$O$10,$R$10,A37=$O$11,$R$11,A37=$O$12,$R$12,A37=$O$13,$R$13,A37=$O$14,$R$14)/30</f>
        <v>#VALUE!</v>
      </c>
    </row>
    <row r="38" spans="1:10">
      <c r="A38" s="19">
        <v>2</v>
      </c>
      <c r="B38" s="18">
        <v>5</v>
      </c>
      <c r="C38" s="70" t="e">
        <f>'WS-2, WS-3, &amp; WS-4'!$B$28*$M$3*H38</f>
        <v>#VALUE!</v>
      </c>
      <c r="D38" s="70">
        <v>0</v>
      </c>
      <c r="E38" s="70" t="e">
        <f>MAX(0,F38-$M$4)</f>
        <v>#VALUE!</v>
      </c>
      <c r="F38" s="71" t="e">
        <f t="shared" si="0"/>
        <v>#VALUE!</v>
      </c>
      <c r="G38" s="70" t="e">
        <f t="shared" si="1"/>
        <v>#VALUE!</v>
      </c>
      <c r="H38" s="70" t="e">
        <f>_xlfn.IFS('WS-2, WS-3, &amp; WS-4'!$B$6='Watershed Precip Data'!$C$3,'Watershed Precip Data'!C40,'Watershed Precip Data'!$C$14='Watershed Precip Data'!$D$3,'Watershed Precip Data'!D40,'WS-2, WS-3, &amp; WS-4'!$B$6='Watershed Precip Data'!$E$3,'Watershed Precip Data'!E40,'WS-2, WS-3, &amp; WS-4'!$B$6='Watershed Precip Data'!$F$3,'Watershed Precip Data'!F40,'WS-2, WS-3, &amp; WS-4'!$B$6='Watershed Precip Data'!$G$3,'Watershed Precip Data'!G40,'Watershed Precip Data'!$C$14='Watershed Precip Data'!$H$3,'Watershed Precip Data'!H40,'WS-2, WS-3, &amp; WS-4'!$B$6='Watershed Precip Data'!$I$3,'Watershed Precip Data'!I40,'WS-2, WS-3, &amp; WS-4'!$B$6='Watershed Precip Data'!$J$3,'Watershed Precip Data'!J40,'WS-2, WS-3, &amp; WS-4'!$B$6='Watershed Precip Data'!$K$3,'Watershed Precip Data'!K40)</f>
        <v>#N/A</v>
      </c>
      <c r="I38" s="238" t="e">
        <f>MIN(J38,G38+C38)</f>
        <v>#VALUE!</v>
      </c>
      <c r="J38" s="236" t="e">
        <f>'FM-1 &amp; FM-3'!$B$13*_xlfn.IFS(A38=$O$3,$R$3,A38=$O$4,$R$4,A38=$O$5,$R$5,A38=$O$6,$R$6,A38=$O$7,$R$7,A38=$O$8,$R$8,A38=$O$9, $R$9,A38=$O$10,$R$10,A38=$O$11,$R$11,A38=$O$12,$R$12,A38=$O$13,$R$13,A38=$O$14,$R$14)/30</f>
        <v>#VALUE!</v>
      </c>
    </row>
    <row r="39" spans="1:10">
      <c r="A39" s="19">
        <v>2</v>
      </c>
      <c r="B39" s="18">
        <v>6</v>
      </c>
      <c r="C39" s="70" t="e">
        <f>'WS-2, WS-3, &amp; WS-4'!$B$28*$M$3*H39</f>
        <v>#VALUE!</v>
      </c>
      <c r="D39" s="70">
        <v>0</v>
      </c>
      <c r="E39" s="70" t="e">
        <f>MAX(0,F39-$M$4)</f>
        <v>#VALUE!</v>
      </c>
      <c r="F39" s="71" t="e">
        <f t="shared" si="0"/>
        <v>#VALUE!</v>
      </c>
      <c r="G39" s="70" t="e">
        <f t="shared" si="1"/>
        <v>#VALUE!</v>
      </c>
      <c r="H39" s="70" t="e">
        <f>_xlfn.IFS('WS-2, WS-3, &amp; WS-4'!$B$6='Watershed Precip Data'!$C$3,'Watershed Precip Data'!C41,'Watershed Precip Data'!$C$14='Watershed Precip Data'!$D$3,'Watershed Precip Data'!D41,'WS-2, WS-3, &amp; WS-4'!$B$6='Watershed Precip Data'!$E$3,'Watershed Precip Data'!E41,'WS-2, WS-3, &amp; WS-4'!$B$6='Watershed Precip Data'!$F$3,'Watershed Precip Data'!F41,'WS-2, WS-3, &amp; WS-4'!$B$6='Watershed Precip Data'!$G$3,'Watershed Precip Data'!G41,'Watershed Precip Data'!$C$14='Watershed Precip Data'!$H$3,'Watershed Precip Data'!H41,'WS-2, WS-3, &amp; WS-4'!$B$6='Watershed Precip Data'!$I$3,'Watershed Precip Data'!I41,'WS-2, WS-3, &amp; WS-4'!$B$6='Watershed Precip Data'!$J$3,'Watershed Precip Data'!J41,'WS-2, WS-3, &amp; WS-4'!$B$6='Watershed Precip Data'!$K$3,'Watershed Precip Data'!K41)</f>
        <v>#N/A</v>
      </c>
      <c r="I39" s="238" t="e">
        <f>MIN(J39,G39+C39)</f>
        <v>#VALUE!</v>
      </c>
      <c r="J39" s="236" t="e">
        <f>'FM-1 &amp; FM-3'!$B$13*_xlfn.IFS(A39=$O$3,$R$3,A39=$O$4,$R$4,A39=$O$5,$R$5,A39=$O$6,$R$6,A39=$O$7,$R$7,A39=$O$8,$R$8,A39=$O$9, $R$9,A39=$O$10,$R$10,A39=$O$11,$R$11,A39=$O$12,$R$12,A39=$O$13,$R$13,A39=$O$14,$R$14)/30</f>
        <v>#VALUE!</v>
      </c>
    </row>
    <row r="40" spans="1:10">
      <c r="A40" s="19">
        <v>2</v>
      </c>
      <c r="B40" s="18">
        <v>7</v>
      </c>
      <c r="C40" s="70" t="e">
        <f>'WS-2, WS-3, &amp; WS-4'!$B$28*$M$3*H40</f>
        <v>#VALUE!</v>
      </c>
      <c r="D40" s="70">
        <v>0</v>
      </c>
      <c r="E40" s="70" t="e">
        <f>MAX(0,F40-$M$4)</f>
        <v>#VALUE!</v>
      </c>
      <c r="F40" s="71" t="e">
        <f t="shared" si="0"/>
        <v>#VALUE!</v>
      </c>
      <c r="G40" s="70" t="e">
        <f t="shared" si="1"/>
        <v>#VALUE!</v>
      </c>
      <c r="H40" s="70" t="e">
        <f>_xlfn.IFS('WS-2, WS-3, &amp; WS-4'!$B$6='Watershed Precip Data'!$C$3,'Watershed Precip Data'!C42,'Watershed Precip Data'!$C$14='Watershed Precip Data'!$D$3,'Watershed Precip Data'!D42,'WS-2, WS-3, &amp; WS-4'!$B$6='Watershed Precip Data'!$E$3,'Watershed Precip Data'!E42,'WS-2, WS-3, &amp; WS-4'!$B$6='Watershed Precip Data'!$F$3,'Watershed Precip Data'!F42,'WS-2, WS-3, &amp; WS-4'!$B$6='Watershed Precip Data'!$G$3,'Watershed Precip Data'!G42,'Watershed Precip Data'!$C$14='Watershed Precip Data'!$H$3,'Watershed Precip Data'!H42,'WS-2, WS-3, &amp; WS-4'!$B$6='Watershed Precip Data'!$I$3,'Watershed Precip Data'!I42,'WS-2, WS-3, &amp; WS-4'!$B$6='Watershed Precip Data'!$J$3,'Watershed Precip Data'!J42,'WS-2, WS-3, &amp; WS-4'!$B$6='Watershed Precip Data'!$K$3,'Watershed Precip Data'!K42)</f>
        <v>#N/A</v>
      </c>
      <c r="I40" s="238" t="e">
        <f>MIN(J40,G40+C40)</f>
        <v>#VALUE!</v>
      </c>
      <c r="J40" s="236" t="e">
        <f>'FM-1 &amp; FM-3'!$B$13*_xlfn.IFS(A40=$O$3,$R$3,A40=$O$4,$R$4,A40=$O$5,$R$5,A40=$O$6,$R$6,A40=$O$7,$R$7,A40=$O$8,$R$8,A40=$O$9, $R$9,A40=$O$10,$R$10,A40=$O$11,$R$11,A40=$O$12,$R$12,A40=$O$13,$R$13,A40=$O$14,$R$14)/30</f>
        <v>#VALUE!</v>
      </c>
    </row>
    <row r="41" spans="1:10">
      <c r="A41" s="19">
        <v>2</v>
      </c>
      <c r="B41" s="18">
        <v>8</v>
      </c>
      <c r="C41" s="70" t="e">
        <f>'WS-2, WS-3, &amp; WS-4'!$B$28*$M$3*H41</f>
        <v>#VALUE!</v>
      </c>
      <c r="D41" s="70">
        <v>0</v>
      </c>
      <c r="E41" s="70" t="e">
        <f>MAX(0,F41-$M$4)</f>
        <v>#VALUE!</v>
      </c>
      <c r="F41" s="71" t="e">
        <f t="shared" si="0"/>
        <v>#VALUE!</v>
      </c>
      <c r="G41" s="70" t="e">
        <f t="shared" si="1"/>
        <v>#VALUE!</v>
      </c>
      <c r="H41" s="70" t="e">
        <f>_xlfn.IFS('WS-2, WS-3, &amp; WS-4'!$B$6='Watershed Precip Data'!$C$3,'Watershed Precip Data'!C43,'Watershed Precip Data'!$C$14='Watershed Precip Data'!$D$3,'Watershed Precip Data'!D43,'WS-2, WS-3, &amp; WS-4'!$B$6='Watershed Precip Data'!$E$3,'Watershed Precip Data'!E43,'WS-2, WS-3, &amp; WS-4'!$B$6='Watershed Precip Data'!$F$3,'Watershed Precip Data'!F43,'WS-2, WS-3, &amp; WS-4'!$B$6='Watershed Precip Data'!$G$3,'Watershed Precip Data'!G43,'Watershed Precip Data'!$C$14='Watershed Precip Data'!$H$3,'Watershed Precip Data'!H43,'WS-2, WS-3, &amp; WS-4'!$B$6='Watershed Precip Data'!$I$3,'Watershed Precip Data'!I43,'WS-2, WS-3, &amp; WS-4'!$B$6='Watershed Precip Data'!$J$3,'Watershed Precip Data'!J43,'WS-2, WS-3, &amp; WS-4'!$B$6='Watershed Precip Data'!$K$3,'Watershed Precip Data'!K43)</f>
        <v>#N/A</v>
      </c>
      <c r="I41" s="238" t="e">
        <f>MIN(J41,G41+C41)</f>
        <v>#VALUE!</v>
      </c>
      <c r="J41" s="236" t="e">
        <f>'FM-1 &amp; FM-3'!$B$13*_xlfn.IFS(A41=$O$3,$R$3,A41=$O$4,$R$4,A41=$O$5,$R$5,A41=$O$6,$R$6,A41=$O$7,$R$7,A41=$O$8,$R$8,A41=$O$9, $R$9,A41=$O$10,$R$10,A41=$O$11,$R$11,A41=$O$12,$R$12,A41=$O$13,$R$13,A41=$O$14,$R$14)/30</f>
        <v>#VALUE!</v>
      </c>
    </row>
    <row r="42" spans="1:10">
      <c r="A42" s="19">
        <v>2</v>
      </c>
      <c r="B42" s="18">
        <v>9</v>
      </c>
      <c r="C42" s="70" t="e">
        <f>'WS-2, WS-3, &amp; WS-4'!$B$28*$M$3*H42</f>
        <v>#VALUE!</v>
      </c>
      <c r="D42" s="70">
        <v>0</v>
      </c>
      <c r="E42" s="70" t="e">
        <f>MAX(0,F42-$M$4)</f>
        <v>#VALUE!</v>
      </c>
      <c r="F42" s="71" t="e">
        <f t="shared" si="0"/>
        <v>#VALUE!</v>
      </c>
      <c r="G42" s="70" t="e">
        <f t="shared" si="1"/>
        <v>#VALUE!</v>
      </c>
      <c r="H42" s="70" t="e">
        <f>_xlfn.IFS('WS-2, WS-3, &amp; WS-4'!$B$6='Watershed Precip Data'!$C$3,'Watershed Precip Data'!C44,'Watershed Precip Data'!$C$14='Watershed Precip Data'!$D$3,'Watershed Precip Data'!D44,'WS-2, WS-3, &amp; WS-4'!$B$6='Watershed Precip Data'!$E$3,'Watershed Precip Data'!E44,'WS-2, WS-3, &amp; WS-4'!$B$6='Watershed Precip Data'!$F$3,'Watershed Precip Data'!F44,'WS-2, WS-3, &amp; WS-4'!$B$6='Watershed Precip Data'!$G$3,'Watershed Precip Data'!G44,'Watershed Precip Data'!$C$14='Watershed Precip Data'!$H$3,'Watershed Precip Data'!H44,'WS-2, WS-3, &amp; WS-4'!$B$6='Watershed Precip Data'!$I$3,'Watershed Precip Data'!I44,'WS-2, WS-3, &amp; WS-4'!$B$6='Watershed Precip Data'!$J$3,'Watershed Precip Data'!J44,'WS-2, WS-3, &amp; WS-4'!$B$6='Watershed Precip Data'!$K$3,'Watershed Precip Data'!K44)</f>
        <v>#N/A</v>
      </c>
      <c r="I42" s="238" t="e">
        <f>MIN(J42,G42+C42)</f>
        <v>#VALUE!</v>
      </c>
      <c r="J42" s="236" t="e">
        <f>'FM-1 &amp; FM-3'!$B$13*_xlfn.IFS(A42=$O$3,$R$3,A42=$O$4,$R$4,A42=$O$5,$R$5,A42=$O$6,$R$6,A42=$O$7,$R$7,A42=$O$8,$R$8,A42=$O$9, $R$9,A42=$O$10,$R$10,A42=$O$11,$R$11,A42=$O$12,$R$12,A42=$O$13,$R$13,A42=$O$14,$R$14)/30</f>
        <v>#VALUE!</v>
      </c>
    </row>
    <row r="43" spans="1:10">
      <c r="A43" s="19">
        <v>2</v>
      </c>
      <c r="B43" s="18">
        <v>10</v>
      </c>
      <c r="C43" s="70" t="e">
        <f>'WS-2, WS-3, &amp; WS-4'!$B$28*$M$3*H43</f>
        <v>#VALUE!</v>
      </c>
      <c r="D43" s="70">
        <v>0</v>
      </c>
      <c r="E43" s="70" t="e">
        <f>MAX(0,F43-$M$4)</f>
        <v>#VALUE!</v>
      </c>
      <c r="F43" s="71" t="e">
        <f t="shared" si="0"/>
        <v>#VALUE!</v>
      </c>
      <c r="G43" s="70" t="e">
        <f t="shared" si="1"/>
        <v>#VALUE!</v>
      </c>
      <c r="H43" s="70" t="e">
        <f>_xlfn.IFS('WS-2, WS-3, &amp; WS-4'!$B$6='Watershed Precip Data'!$C$3,'Watershed Precip Data'!C45,'Watershed Precip Data'!$C$14='Watershed Precip Data'!$D$3,'Watershed Precip Data'!D45,'WS-2, WS-3, &amp; WS-4'!$B$6='Watershed Precip Data'!$E$3,'Watershed Precip Data'!E45,'WS-2, WS-3, &amp; WS-4'!$B$6='Watershed Precip Data'!$F$3,'Watershed Precip Data'!F45,'WS-2, WS-3, &amp; WS-4'!$B$6='Watershed Precip Data'!$G$3,'Watershed Precip Data'!G45,'Watershed Precip Data'!$C$14='Watershed Precip Data'!$H$3,'Watershed Precip Data'!H45,'WS-2, WS-3, &amp; WS-4'!$B$6='Watershed Precip Data'!$I$3,'Watershed Precip Data'!I45,'WS-2, WS-3, &amp; WS-4'!$B$6='Watershed Precip Data'!$J$3,'Watershed Precip Data'!J45,'WS-2, WS-3, &amp; WS-4'!$B$6='Watershed Precip Data'!$K$3,'Watershed Precip Data'!K45)</f>
        <v>#N/A</v>
      </c>
      <c r="I43" s="238" t="e">
        <f>MIN(J43,G43+C43)</f>
        <v>#VALUE!</v>
      </c>
      <c r="J43" s="236" t="e">
        <f>'FM-1 &amp; FM-3'!$B$13*_xlfn.IFS(A43=$O$3,$R$3,A43=$O$4,$R$4,A43=$O$5,$R$5,A43=$O$6,$R$6,A43=$O$7,$R$7,A43=$O$8,$R$8,A43=$O$9, $R$9,A43=$O$10,$R$10,A43=$O$11,$R$11,A43=$O$12,$R$12,A43=$O$13,$R$13,A43=$O$14,$R$14)/30</f>
        <v>#VALUE!</v>
      </c>
    </row>
    <row r="44" spans="1:10">
      <c r="A44" s="19">
        <v>2</v>
      </c>
      <c r="B44" s="18">
        <v>11</v>
      </c>
      <c r="C44" s="70" t="e">
        <f>'WS-2, WS-3, &amp; WS-4'!$B$28*$M$3*H44</f>
        <v>#VALUE!</v>
      </c>
      <c r="D44" s="70">
        <v>0</v>
      </c>
      <c r="E44" s="70" t="e">
        <f>MAX(0,F44-$M$4)</f>
        <v>#VALUE!</v>
      </c>
      <c r="F44" s="71" t="e">
        <f t="shared" si="0"/>
        <v>#VALUE!</v>
      </c>
      <c r="G44" s="70" t="e">
        <f t="shared" si="1"/>
        <v>#VALUE!</v>
      </c>
      <c r="H44" s="70" t="e">
        <f>_xlfn.IFS('WS-2, WS-3, &amp; WS-4'!$B$6='Watershed Precip Data'!$C$3,'Watershed Precip Data'!C46,'Watershed Precip Data'!$C$14='Watershed Precip Data'!$D$3,'Watershed Precip Data'!D46,'WS-2, WS-3, &amp; WS-4'!$B$6='Watershed Precip Data'!$E$3,'Watershed Precip Data'!E46,'WS-2, WS-3, &amp; WS-4'!$B$6='Watershed Precip Data'!$F$3,'Watershed Precip Data'!F46,'WS-2, WS-3, &amp; WS-4'!$B$6='Watershed Precip Data'!$G$3,'Watershed Precip Data'!G46,'Watershed Precip Data'!$C$14='Watershed Precip Data'!$H$3,'Watershed Precip Data'!H46,'WS-2, WS-3, &amp; WS-4'!$B$6='Watershed Precip Data'!$I$3,'Watershed Precip Data'!I46,'WS-2, WS-3, &amp; WS-4'!$B$6='Watershed Precip Data'!$J$3,'Watershed Precip Data'!J46,'WS-2, WS-3, &amp; WS-4'!$B$6='Watershed Precip Data'!$K$3,'Watershed Precip Data'!K46)</f>
        <v>#N/A</v>
      </c>
      <c r="I44" s="238" t="e">
        <f>MIN(J44,G44+C44)</f>
        <v>#VALUE!</v>
      </c>
      <c r="J44" s="236" t="e">
        <f>'FM-1 &amp; FM-3'!$B$13*_xlfn.IFS(A44=$O$3,$R$3,A44=$O$4,$R$4,A44=$O$5,$R$5,A44=$O$6,$R$6,A44=$O$7,$R$7,A44=$O$8,$R$8,A44=$O$9, $R$9,A44=$O$10,$R$10,A44=$O$11,$R$11,A44=$O$12,$R$12,A44=$O$13,$R$13,A44=$O$14,$R$14)/30</f>
        <v>#VALUE!</v>
      </c>
    </row>
    <row r="45" spans="1:10">
      <c r="A45" s="19">
        <v>2</v>
      </c>
      <c r="B45" s="18">
        <v>12</v>
      </c>
      <c r="C45" s="70" t="e">
        <f>'WS-2, WS-3, &amp; WS-4'!$B$28*$M$3*H45</f>
        <v>#VALUE!</v>
      </c>
      <c r="D45" s="70">
        <v>0</v>
      </c>
      <c r="E45" s="70" t="e">
        <f>MAX(0,F45-$M$4)</f>
        <v>#VALUE!</v>
      </c>
      <c r="F45" s="71" t="e">
        <f t="shared" si="0"/>
        <v>#VALUE!</v>
      </c>
      <c r="G45" s="70" t="e">
        <f t="shared" si="1"/>
        <v>#VALUE!</v>
      </c>
      <c r="H45" s="70" t="e">
        <f>_xlfn.IFS('WS-2, WS-3, &amp; WS-4'!$B$6='Watershed Precip Data'!$C$3,'Watershed Precip Data'!C47,'Watershed Precip Data'!$C$14='Watershed Precip Data'!$D$3,'Watershed Precip Data'!D47,'WS-2, WS-3, &amp; WS-4'!$B$6='Watershed Precip Data'!$E$3,'Watershed Precip Data'!E47,'WS-2, WS-3, &amp; WS-4'!$B$6='Watershed Precip Data'!$F$3,'Watershed Precip Data'!F47,'WS-2, WS-3, &amp; WS-4'!$B$6='Watershed Precip Data'!$G$3,'Watershed Precip Data'!G47,'Watershed Precip Data'!$C$14='Watershed Precip Data'!$H$3,'Watershed Precip Data'!H47,'WS-2, WS-3, &amp; WS-4'!$B$6='Watershed Precip Data'!$I$3,'Watershed Precip Data'!I47,'WS-2, WS-3, &amp; WS-4'!$B$6='Watershed Precip Data'!$J$3,'Watershed Precip Data'!J47,'WS-2, WS-3, &amp; WS-4'!$B$6='Watershed Precip Data'!$K$3,'Watershed Precip Data'!K47)</f>
        <v>#N/A</v>
      </c>
      <c r="I45" s="238" t="e">
        <f>MIN(J45,G45+C45)</f>
        <v>#VALUE!</v>
      </c>
      <c r="J45" s="236" t="e">
        <f>'FM-1 &amp; FM-3'!$B$13*_xlfn.IFS(A45=$O$3,$R$3,A45=$O$4,$R$4,A45=$O$5,$R$5,A45=$O$6,$R$6,A45=$O$7,$R$7,A45=$O$8,$R$8,A45=$O$9, $R$9,A45=$O$10,$R$10,A45=$O$11,$R$11,A45=$O$12,$R$12,A45=$O$13,$R$13,A45=$O$14,$R$14)/30</f>
        <v>#VALUE!</v>
      </c>
    </row>
    <row r="46" spans="1:10">
      <c r="A46" s="19">
        <v>2</v>
      </c>
      <c r="B46" s="18">
        <v>13</v>
      </c>
      <c r="C46" s="70" t="e">
        <f>'WS-2, WS-3, &amp; WS-4'!$B$28*$M$3*H46</f>
        <v>#VALUE!</v>
      </c>
      <c r="D46" s="70">
        <v>0</v>
      </c>
      <c r="E46" s="70" t="e">
        <f>MAX(0,F46-$M$4)</f>
        <v>#VALUE!</v>
      </c>
      <c r="F46" s="71" t="e">
        <f t="shared" si="0"/>
        <v>#VALUE!</v>
      </c>
      <c r="G46" s="70" t="e">
        <f t="shared" si="1"/>
        <v>#VALUE!</v>
      </c>
      <c r="H46" s="70" t="e">
        <f>_xlfn.IFS('WS-2, WS-3, &amp; WS-4'!$B$6='Watershed Precip Data'!$C$3,'Watershed Precip Data'!C48,'Watershed Precip Data'!$C$14='Watershed Precip Data'!$D$3,'Watershed Precip Data'!D48,'WS-2, WS-3, &amp; WS-4'!$B$6='Watershed Precip Data'!$E$3,'Watershed Precip Data'!E48,'WS-2, WS-3, &amp; WS-4'!$B$6='Watershed Precip Data'!$F$3,'Watershed Precip Data'!F48,'WS-2, WS-3, &amp; WS-4'!$B$6='Watershed Precip Data'!$G$3,'Watershed Precip Data'!G48,'Watershed Precip Data'!$C$14='Watershed Precip Data'!$H$3,'Watershed Precip Data'!H48,'WS-2, WS-3, &amp; WS-4'!$B$6='Watershed Precip Data'!$I$3,'Watershed Precip Data'!I48,'WS-2, WS-3, &amp; WS-4'!$B$6='Watershed Precip Data'!$J$3,'Watershed Precip Data'!J48,'WS-2, WS-3, &amp; WS-4'!$B$6='Watershed Precip Data'!$K$3,'Watershed Precip Data'!K48)</f>
        <v>#N/A</v>
      </c>
      <c r="I46" s="238" t="e">
        <f>MIN(J46,G46+C46)</f>
        <v>#VALUE!</v>
      </c>
      <c r="J46" s="236" t="e">
        <f>'FM-1 &amp; FM-3'!$B$13*_xlfn.IFS(A46=$O$3,$R$3,A46=$O$4,$R$4,A46=$O$5,$R$5,A46=$O$6,$R$6,A46=$O$7,$R$7,A46=$O$8,$R$8,A46=$O$9, $R$9,A46=$O$10,$R$10,A46=$O$11,$R$11,A46=$O$12,$R$12,A46=$O$13,$R$13,A46=$O$14,$R$14)/30</f>
        <v>#VALUE!</v>
      </c>
    </row>
    <row r="47" spans="1:10">
      <c r="A47" s="19">
        <v>2</v>
      </c>
      <c r="B47" s="18">
        <v>14</v>
      </c>
      <c r="C47" s="70" t="e">
        <f>'WS-2, WS-3, &amp; WS-4'!$B$28*$M$3*H47</f>
        <v>#VALUE!</v>
      </c>
      <c r="D47" s="70">
        <v>0</v>
      </c>
      <c r="E47" s="70" t="e">
        <f>MAX(0,F47-$M$4)</f>
        <v>#VALUE!</v>
      </c>
      <c r="F47" s="71" t="e">
        <f t="shared" si="0"/>
        <v>#VALUE!</v>
      </c>
      <c r="G47" s="70" t="e">
        <f t="shared" si="1"/>
        <v>#VALUE!</v>
      </c>
      <c r="H47" s="70" t="e">
        <f>_xlfn.IFS('WS-2, WS-3, &amp; WS-4'!$B$6='Watershed Precip Data'!$C$3,'Watershed Precip Data'!C49,'Watershed Precip Data'!$C$14='Watershed Precip Data'!$D$3,'Watershed Precip Data'!D49,'WS-2, WS-3, &amp; WS-4'!$B$6='Watershed Precip Data'!$E$3,'Watershed Precip Data'!E49,'WS-2, WS-3, &amp; WS-4'!$B$6='Watershed Precip Data'!$F$3,'Watershed Precip Data'!F49,'WS-2, WS-3, &amp; WS-4'!$B$6='Watershed Precip Data'!$G$3,'Watershed Precip Data'!G49,'Watershed Precip Data'!$C$14='Watershed Precip Data'!$H$3,'Watershed Precip Data'!H49,'WS-2, WS-3, &amp; WS-4'!$B$6='Watershed Precip Data'!$I$3,'Watershed Precip Data'!I49,'WS-2, WS-3, &amp; WS-4'!$B$6='Watershed Precip Data'!$J$3,'Watershed Precip Data'!J49,'WS-2, WS-3, &amp; WS-4'!$B$6='Watershed Precip Data'!$K$3,'Watershed Precip Data'!K49)</f>
        <v>#N/A</v>
      </c>
      <c r="I47" s="238" t="e">
        <f>MIN(J47,G47+C47)</f>
        <v>#VALUE!</v>
      </c>
      <c r="J47" s="236" t="e">
        <f>'FM-1 &amp; FM-3'!$B$13*_xlfn.IFS(A47=$O$3,$R$3,A47=$O$4,$R$4,A47=$O$5,$R$5,A47=$O$6,$R$6,A47=$O$7,$R$7,A47=$O$8,$R$8,A47=$O$9, $R$9,A47=$O$10,$R$10,A47=$O$11,$R$11,A47=$O$12,$R$12,A47=$O$13,$R$13,A47=$O$14,$R$14)/30</f>
        <v>#VALUE!</v>
      </c>
    </row>
    <row r="48" spans="1:10">
      <c r="A48" s="19">
        <v>2</v>
      </c>
      <c r="B48" s="18">
        <v>15</v>
      </c>
      <c r="C48" s="70" t="e">
        <f>'WS-2, WS-3, &amp; WS-4'!$B$28*$M$3*H48</f>
        <v>#VALUE!</v>
      </c>
      <c r="D48" s="70">
        <v>0</v>
      </c>
      <c r="E48" s="70" t="e">
        <f>MAX(0,F48-$M$4)</f>
        <v>#VALUE!</v>
      </c>
      <c r="F48" s="71" t="e">
        <f t="shared" si="0"/>
        <v>#VALUE!</v>
      </c>
      <c r="G48" s="70" t="e">
        <f t="shared" si="1"/>
        <v>#VALUE!</v>
      </c>
      <c r="H48" s="70" t="e">
        <f>_xlfn.IFS('WS-2, WS-3, &amp; WS-4'!$B$6='Watershed Precip Data'!$C$3,'Watershed Precip Data'!C50,'Watershed Precip Data'!$C$14='Watershed Precip Data'!$D$3,'Watershed Precip Data'!D50,'WS-2, WS-3, &amp; WS-4'!$B$6='Watershed Precip Data'!$E$3,'Watershed Precip Data'!E50,'WS-2, WS-3, &amp; WS-4'!$B$6='Watershed Precip Data'!$F$3,'Watershed Precip Data'!F50,'WS-2, WS-3, &amp; WS-4'!$B$6='Watershed Precip Data'!$G$3,'Watershed Precip Data'!G50,'Watershed Precip Data'!$C$14='Watershed Precip Data'!$H$3,'Watershed Precip Data'!H50,'WS-2, WS-3, &amp; WS-4'!$B$6='Watershed Precip Data'!$I$3,'Watershed Precip Data'!I50,'WS-2, WS-3, &amp; WS-4'!$B$6='Watershed Precip Data'!$J$3,'Watershed Precip Data'!J50,'WS-2, WS-3, &amp; WS-4'!$B$6='Watershed Precip Data'!$K$3,'Watershed Precip Data'!K50)</f>
        <v>#N/A</v>
      </c>
      <c r="I48" s="238" t="e">
        <f>MIN(J48,G48+C48)</f>
        <v>#VALUE!</v>
      </c>
      <c r="J48" s="236" t="e">
        <f>'FM-1 &amp; FM-3'!$B$13*_xlfn.IFS(A48=$O$3,$R$3,A48=$O$4,$R$4,A48=$O$5,$R$5,A48=$O$6,$R$6,A48=$O$7,$R$7,A48=$O$8,$R$8,A48=$O$9, $R$9,A48=$O$10,$R$10,A48=$O$11,$R$11,A48=$O$12,$R$12,A48=$O$13,$R$13,A48=$O$14,$R$14)/30</f>
        <v>#VALUE!</v>
      </c>
    </row>
    <row r="49" spans="1:10">
      <c r="A49" s="19">
        <v>2</v>
      </c>
      <c r="B49" s="18">
        <v>16</v>
      </c>
      <c r="C49" s="70" t="e">
        <f>'WS-2, WS-3, &amp; WS-4'!$B$28*$M$3*H49</f>
        <v>#VALUE!</v>
      </c>
      <c r="D49" s="70">
        <v>0</v>
      </c>
      <c r="E49" s="70" t="e">
        <f>MAX(0,F49-$M$4)</f>
        <v>#VALUE!</v>
      </c>
      <c r="F49" s="71" t="e">
        <f t="shared" si="0"/>
        <v>#VALUE!</v>
      </c>
      <c r="G49" s="70" t="e">
        <f t="shared" si="1"/>
        <v>#VALUE!</v>
      </c>
      <c r="H49" s="70" t="e">
        <f>_xlfn.IFS('WS-2, WS-3, &amp; WS-4'!$B$6='Watershed Precip Data'!$C$3,'Watershed Precip Data'!C51,'Watershed Precip Data'!$C$14='Watershed Precip Data'!$D$3,'Watershed Precip Data'!D51,'WS-2, WS-3, &amp; WS-4'!$B$6='Watershed Precip Data'!$E$3,'Watershed Precip Data'!E51,'WS-2, WS-3, &amp; WS-4'!$B$6='Watershed Precip Data'!$F$3,'Watershed Precip Data'!F51,'WS-2, WS-3, &amp; WS-4'!$B$6='Watershed Precip Data'!$G$3,'Watershed Precip Data'!G51,'Watershed Precip Data'!$C$14='Watershed Precip Data'!$H$3,'Watershed Precip Data'!H51,'WS-2, WS-3, &amp; WS-4'!$B$6='Watershed Precip Data'!$I$3,'Watershed Precip Data'!I51,'WS-2, WS-3, &amp; WS-4'!$B$6='Watershed Precip Data'!$J$3,'Watershed Precip Data'!J51,'WS-2, WS-3, &amp; WS-4'!$B$6='Watershed Precip Data'!$K$3,'Watershed Precip Data'!K51)</f>
        <v>#N/A</v>
      </c>
      <c r="I49" s="238" t="e">
        <f>MIN(J49,G49+C49)</f>
        <v>#VALUE!</v>
      </c>
      <c r="J49" s="236" t="e">
        <f>'FM-1 &amp; FM-3'!$B$13*_xlfn.IFS(A49=$O$3,$R$3,A49=$O$4,$R$4,A49=$O$5,$R$5,A49=$O$6,$R$6,A49=$O$7,$R$7,A49=$O$8,$R$8,A49=$O$9, $R$9,A49=$O$10,$R$10,A49=$O$11,$R$11,A49=$O$12,$R$12,A49=$O$13,$R$13,A49=$O$14,$R$14)/30</f>
        <v>#VALUE!</v>
      </c>
    </row>
    <row r="50" spans="1:10">
      <c r="A50" s="19">
        <v>2</v>
      </c>
      <c r="B50" s="18">
        <v>17</v>
      </c>
      <c r="C50" s="70" t="e">
        <f>'WS-2, WS-3, &amp; WS-4'!$B$28*$M$3*H50</f>
        <v>#VALUE!</v>
      </c>
      <c r="D50" s="70">
        <v>0</v>
      </c>
      <c r="E50" s="70" t="e">
        <f>MAX(0,F50-$M$4)</f>
        <v>#VALUE!</v>
      </c>
      <c r="F50" s="71" t="e">
        <f t="shared" si="0"/>
        <v>#VALUE!</v>
      </c>
      <c r="G50" s="70" t="e">
        <f t="shared" si="1"/>
        <v>#VALUE!</v>
      </c>
      <c r="H50" s="70" t="e">
        <f>_xlfn.IFS('WS-2, WS-3, &amp; WS-4'!$B$6='Watershed Precip Data'!$C$3,'Watershed Precip Data'!C52,'Watershed Precip Data'!$C$14='Watershed Precip Data'!$D$3,'Watershed Precip Data'!D52,'WS-2, WS-3, &amp; WS-4'!$B$6='Watershed Precip Data'!$E$3,'Watershed Precip Data'!E52,'WS-2, WS-3, &amp; WS-4'!$B$6='Watershed Precip Data'!$F$3,'Watershed Precip Data'!F52,'WS-2, WS-3, &amp; WS-4'!$B$6='Watershed Precip Data'!$G$3,'Watershed Precip Data'!G52,'Watershed Precip Data'!$C$14='Watershed Precip Data'!$H$3,'Watershed Precip Data'!H52,'WS-2, WS-3, &amp; WS-4'!$B$6='Watershed Precip Data'!$I$3,'Watershed Precip Data'!I52,'WS-2, WS-3, &amp; WS-4'!$B$6='Watershed Precip Data'!$J$3,'Watershed Precip Data'!J52,'WS-2, WS-3, &amp; WS-4'!$B$6='Watershed Precip Data'!$K$3,'Watershed Precip Data'!K52)</f>
        <v>#N/A</v>
      </c>
      <c r="I50" s="238" t="e">
        <f>MIN(J50,G50+C50)</f>
        <v>#VALUE!</v>
      </c>
      <c r="J50" s="236" t="e">
        <f>'FM-1 &amp; FM-3'!$B$13*_xlfn.IFS(A50=$O$3,$R$3,A50=$O$4,$R$4,A50=$O$5,$R$5,A50=$O$6,$R$6,A50=$O$7,$R$7,A50=$O$8,$R$8,A50=$O$9, $R$9,A50=$O$10,$R$10,A50=$O$11,$R$11,A50=$O$12,$R$12,A50=$O$13,$R$13,A50=$O$14,$R$14)/30</f>
        <v>#VALUE!</v>
      </c>
    </row>
    <row r="51" spans="1:10">
      <c r="A51" s="19">
        <v>2</v>
      </c>
      <c r="B51" s="18">
        <v>18</v>
      </c>
      <c r="C51" s="70" t="e">
        <f>'WS-2, WS-3, &amp; WS-4'!$B$28*$M$3*H51</f>
        <v>#VALUE!</v>
      </c>
      <c r="D51" s="70">
        <v>0</v>
      </c>
      <c r="E51" s="70" t="e">
        <f>MAX(0,F51-$M$4)</f>
        <v>#VALUE!</v>
      </c>
      <c r="F51" s="71" t="e">
        <f t="shared" si="0"/>
        <v>#VALUE!</v>
      </c>
      <c r="G51" s="70" t="e">
        <f t="shared" si="1"/>
        <v>#VALUE!</v>
      </c>
      <c r="H51" s="70" t="e">
        <f>_xlfn.IFS('WS-2, WS-3, &amp; WS-4'!$B$6='Watershed Precip Data'!$C$3,'Watershed Precip Data'!C53,'Watershed Precip Data'!$C$14='Watershed Precip Data'!$D$3,'Watershed Precip Data'!D53,'WS-2, WS-3, &amp; WS-4'!$B$6='Watershed Precip Data'!$E$3,'Watershed Precip Data'!E53,'WS-2, WS-3, &amp; WS-4'!$B$6='Watershed Precip Data'!$F$3,'Watershed Precip Data'!F53,'WS-2, WS-3, &amp; WS-4'!$B$6='Watershed Precip Data'!$G$3,'Watershed Precip Data'!G53,'Watershed Precip Data'!$C$14='Watershed Precip Data'!$H$3,'Watershed Precip Data'!H53,'WS-2, WS-3, &amp; WS-4'!$B$6='Watershed Precip Data'!$I$3,'Watershed Precip Data'!I53,'WS-2, WS-3, &amp; WS-4'!$B$6='Watershed Precip Data'!$J$3,'Watershed Precip Data'!J53,'WS-2, WS-3, &amp; WS-4'!$B$6='Watershed Precip Data'!$K$3,'Watershed Precip Data'!K53)</f>
        <v>#N/A</v>
      </c>
      <c r="I51" s="238" t="e">
        <f>MIN(J51,G51+C51)</f>
        <v>#VALUE!</v>
      </c>
      <c r="J51" s="236" t="e">
        <f>'FM-1 &amp; FM-3'!$B$13*_xlfn.IFS(A51=$O$3,$R$3,A51=$O$4,$R$4,A51=$O$5,$R$5,A51=$O$6,$R$6,A51=$O$7,$R$7,A51=$O$8,$R$8,A51=$O$9, $R$9,A51=$O$10,$R$10,A51=$O$11,$R$11,A51=$O$12,$R$12,A51=$O$13,$R$13,A51=$O$14,$R$14)/30</f>
        <v>#VALUE!</v>
      </c>
    </row>
    <row r="52" spans="1:10">
      <c r="A52" s="19">
        <v>2</v>
      </c>
      <c r="B52" s="18">
        <v>19</v>
      </c>
      <c r="C52" s="70" t="e">
        <f>'WS-2, WS-3, &amp; WS-4'!$B$28*$M$3*H52</f>
        <v>#VALUE!</v>
      </c>
      <c r="D52" s="70">
        <v>0</v>
      </c>
      <c r="E52" s="70" t="e">
        <f>MAX(0,F52-$M$4)</f>
        <v>#VALUE!</v>
      </c>
      <c r="F52" s="71" t="e">
        <f t="shared" si="0"/>
        <v>#VALUE!</v>
      </c>
      <c r="G52" s="70" t="e">
        <f t="shared" si="1"/>
        <v>#VALUE!</v>
      </c>
      <c r="H52" s="70" t="e">
        <f>_xlfn.IFS('WS-2, WS-3, &amp; WS-4'!$B$6='Watershed Precip Data'!$C$3,'Watershed Precip Data'!C54,'Watershed Precip Data'!$C$14='Watershed Precip Data'!$D$3,'Watershed Precip Data'!D54,'WS-2, WS-3, &amp; WS-4'!$B$6='Watershed Precip Data'!$E$3,'Watershed Precip Data'!E54,'WS-2, WS-3, &amp; WS-4'!$B$6='Watershed Precip Data'!$F$3,'Watershed Precip Data'!F54,'WS-2, WS-3, &amp; WS-4'!$B$6='Watershed Precip Data'!$G$3,'Watershed Precip Data'!G54,'Watershed Precip Data'!$C$14='Watershed Precip Data'!$H$3,'Watershed Precip Data'!H54,'WS-2, WS-3, &amp; WS-4'!$B$6='Watershed Precip Data'!$I$3,'Watershed Precip Data'!I54,'WS-2, WS-3, &amp; WS-4'!$B$6='Watershed Precip Data'!$J$3,'Watershed Precip Data'!J54,'WS-2, WS-3, &amp; WS-4'!$B$6='Watershed Precip Data'!$K$3,'Watershed Precip Data'!K54)</f>
        <v>#N/A</v>
      </c>
      <c r="I52" s="238" t="e">
        <f>MIN(J52,G52+C52)</f>
        <v>#VALUE!</v>
      </c>
      <c r="J52" s="236" t="e">
        <f>'FM-1 &amp; FM-3'!$B$13*_xlfn.IFS(A52=$O$3,$R$3,A52=$O$4,$R$4,A52=$O$5,$R$5,A52=$O$6,$R$6,A52=$O$7,$R$7,A52=$O$8,$R$8,A52=$O$9, $R$9,A52=$O$10,$R$10,A52=$O$11,$R$11,A52=$O$12,$R$12,A52=$O$13,$R$13,A52=$O$14,$R$14)/30</f>
        <v>#VALUE!</v>
      </c>
    </row>
    <row r="53" spans="1:10">
      <c r="A53" s="19">
        <v>2</v>
      </c>
      <c r="B53" s="18">
        <v>20</v>
      </c>
      <c r="C53" s="70" t="e">
        <f>'WS-2, WS-3, &amp; WS-4'!$B$28*$M$3*H53</f>
        <v>#VALUE!</v>
      </c>
      <c r="D53" s="70">
        <v>0</v>
      </c>
      <c r="E53" s="70" t="e">
        <f>MAX(0,F53-$M$4)</f>
        <v>#VALUE!</v>
      </c>
      <c r="F53" s="71" t="e">
        <f t="shared" si="0"/>
        <v>#VALUE!</v>
      </c>
      <c r="G53" s="70" t="e">
        <f t="shared" si="1"/>
        <v>#VALUE!</v>
      </c>
      <c r="H53" s="70" t="e">
        <f>_xlfn.IFS('WS-2, WS-3, &amp; WS-4'!$B$6='Watershed Precip Data'!$C$3,'Watershed Precip Data'!C55,'Watershed Precip Data'!$C$14='Watershed Precip Data'!$D$3,'Watershed Precip Data'!D55,'WS-2, WS-3, &amp; WS-4'!$B$6='Watershed Precip Data'!$E$3,'Watershed Precip Data'!E55,'WS-2, WS-3, &amp; WS-4'!$B$6='Watershed Precip Data'!$F$3,'Watershed Precip Data'!F55,'WS-2, WS-3, &amp; WS-4'!$B$6='Watershed Precip Data'!$G$3,'Watershed Precip Data'!G55,'Watershed Precip Data'!$C$14='Watershed Precip Data'!$H$3,'Watershed Precip Data'!H55,'WS-2, WS-3, &amp; WS-4'!$B$6='Watershed Precip Data'!$I$3,'Watershed Precip Data'!I55,'WS-2, WS-3, &amp; WS-4'!$B$6='Watershed Precip Data'!$J$3,'Watershed Precip Data'!J55,'WS-2, WS-3, &amp; WS-4'!$B$6='Watershed Precip Data'!$K$3,'Watershed Precip Data'!K55)</f>
        <v>#N/A</v>
      </c>
      <c r="I53" s="238" t="e">
        <f>MIN(J53,G53+C53)</f>
        <v>#VALUE!</v>
      </c>
      <c r="J53" s="236" t="e">
        <f>'FM-1 &amp; FM-3'!$B$13*_xlfn.IFS(A53=$O$3,$R$3,A53=$O$4,$R$4,A53=$O$5,$R$5,A53=$O$6,$R$6,A53=$O$7,$R$7,A53=$O$8,$R$8,A53=$O$9, $R$9,A53=$O$10,$R$10,A53=$O$11,$R$11,A53=$O$12,$R$12,A53=$O$13,$R$13,A53=$O$14,$R$14)/30</f>
        <v>#VALUE!</v>
      </c>
    </row>
    <row r="54" spans="1:10">
      <c r="A54" s="19">
        <v>2</v>
      </c>
      <c r="B54" s="18">
        <v>21</v>
      </c>
      <c r="C54" s="70" t="e">
        <f>'WS-2, WS-3, &amp; WS-4'!$B$28*$M$3*H54</f>
        <v>#VALUE!</v>
      </c>
      <c r="D54" s="70">
        <v>0</v>
      </c>
      <c r="E54" s="70" t="e">
        <f>MAX(0,F54-$M$4)</f>
        <v>#VALUE!</v>
      </c>
      <c r="F54" s="71" t="e">
        <f t="shared" si="0"/>
        <v>#VALUE!</v>
      </c>
      <c r="G54" s="70" t="e">
        <f t="shared" si="1"/>
        <v>#VALUE!</v>
      </c>
      <c r="H54" s="70" t="e">
        <f>_xlfn.IFS('WS-2, WS-3, &amp; WS-4'!$B$6='Watershed Precip Data'!$C$3,'Watershed Precip Data'!C56,'Watershed Precip Data'!$C$14='Watershed Precip Data'!$D$3,'Watershed Precip Data'!D56,'WS-2, WS-3, &amp; WS-4'!$B$6='Watershed Precip Data'!$E$3,'Watershed Precip Data'!E56,'WS-2, WS-3, &amp; WS-4'!$B$6='Watershed Precip Data'!$F$3,'Watershed Precip Data'!F56,'WS-2, WS-3, &amp; WS-4'!$B$6='Watershed Precip Data'!$G$3,'Watershed Precip Data'!G56,'Watershed Precip Data'!$C$14='Watershed Precip Data'!$H$3,'Watershed Precip Data'!H56,'WS-2, WS-3, &amp; WS-4'!$B$6='Watershed Precip Data'!$I$3,'Watershed Precip Data'!I56,'WS-2, WS-3, &amp; WS-4'!$B$6='Watershed Precip Data'!$J$3,'Watershed Precip Data'!J56,'WS-2, WS-3, &amp; WS-4'!$B$6='Watershed Precip Data'!$K$3,'Watershed Precip Data'!K56)</f>
        <v>#N/A</v>
      </c>
      <c r="I54" s="238" t="e">
        <f>MIN(J54,G54+C54)</f>
        <v>#VALUE!</v>
      </c>
      <c r="J54" s="236" t="e">
        <f>'FM-1 &amp; FM-3'!$B$13*_xlfn.IFS(A54=$O$3,$R$3,A54=$O$4,$R$4,A54=$O$5,$R$5,A54=$O$6,$R$6,A54=$O$7,$R$7,A54=$O$8,$R$8,A54=$O$9, $R$9,A54=$O$10,$R$10,A54=$O$11,$R$11,A54=$O$12,$R$12,A54=$O$13,$R$13,A54=$O$14,$R$14)/30</f>
        <v>#VALUE!</v>
      </c>
    </row>
    <row r="55" spans="1:10">
      <c r="A55" s="19">
        <v>2</v>
      </c>
      <c r="B55" s="18">
        <v>22</v>
      </c>
      <c r="C55" s="70" t="e">
        <f>'WS-2, WS-3, &amp; WS-4'!$B$28*$M$3*H55</f>
        <v>#VALUE!</v>
      </c>
      <c r="D55" s="70">
        <v>0</v>
      </c>
      <c r="E55" s="70" t="e">
        <f>MAX(0,F55-$M$4)</f>
        <v>#VALUE!</v>
      </c>
      <c r="F55" s="71" t="e">
        <f t="shared" si="0"/>
        <v>#VALUE!</v>
      </c>
      <c r="G55" s="70" t="e">
        <f t="shared" si="1"/>
        <v>#VALUE!</v>
      </c>
      <c r="H55" s="70" t="e">
        <f>_xlfn.IFS('WS-2, WS-3, &amp; WS-4'!$B$6='Watershed Precip Data'!$C$3,'Watershed Precip Data'!C57,'Watershed Precip Data'!$C$14='Watershed Precip Data'!$D$3,'Watershed Precip Data'!D57,'WS-2, WS-3, &amp; WS-4'!$B$6='Watershed Precip Data'!$E$3,'Watershed Precip Data'!E57,'WS-2, WS-3, &amp; WS-4'!$B$6='Watershed Precip Data'!$F$3,'Watershed Precip Data'!F57,'WS-2, WS-3, &amp; WS-4'!$B$6='Watershed Precip Data'!$G$3,'Watershed Precip Data'!G57,'Watershed Precip Data'!$C$14='Watershed Precip Data'!$H$3,'Watershed Precip Data'!H57,'WS-2, WS-3, &amp; WS-4'!$B$6='Watershed Precip Data'!$I$3,'Watershed Precip Data'!I57,'WS-2, WS-3, &amp; WS-4'!$B$6='Watershed Precip Data'!$J$3,'Watershed Precip Data'!J57,'WS-2, WS-3, &amp; WS-4'!$B$6='Watershed Precip Data'!$K$3,'Watershed Precip Data'!K57)</f>
        <v>#N/A</v>
      </c>
      <c r="I55" s="238" t="e">
        <f>MIN(J55,G55+C55)</f>
        <v>#VALUE!</v>
      </c>
      <c r="J55" s="236" t="e">
        <f>'FM-1 &amp; FM-3'!$B$13*_xlfn.IFS(A55=$O$3,$R$3,A55=$O$4,$R$4,A55=$O$5,$R$5,A55=$O$6,$R$6,A55=$O$7,$R$7,A55=$O$8,$R$8,A55=$O$9, $R$9,A55=$O$10,$R$10,A55=$O$11,$R$11,A55=$O$12,$R$12,A55=$O$13,$R$13,A55=$O$14,$R$14)/30</f>
        <v>#VALUE!</v>
      </c>
    </row>
    <row r="56" spans="1:10">
      <c r="A56" s="19">
        <v>2</v>
      </c>
      <c r="B56" s="18">
        <v>23</v>
      </c>
      <c r="C56" s="70" t="e">
        <f>'WS-2, WS-3, &amp; WS-4'!$B$28*$M$3*H56</f>
        <v>#VALUE!</v>
      </c>
      <c r="D56" s="70">
        <v>0</v>
      </c>
      <c r="E56" s="70" t="e">
        <f>MAX(0,F56-$M$4)</f>
        <v>#VALUE!</v>
      </c>
      <c r="F56" s="71" t="e">
        <f t="shared" si="0"/>
        <v>#VALUE!</v>
      </c>
      <c r="G56" s="70" t="e">
        <f t="shared" si="1"/>
        <v>#VALUE!</v>
      </c>
      <c r="H56" s="70" t="e">
        <f>_xlfn.IFS('WS-2, WS-3, &amp; WS-4'!$B$6='Watershed Precip Data'!$C$3,'Watershed Precip Data'!C58,'Watershed Precip Data'!$C$14='Watershed Precip Data'!$D$3,'Watershed Precip Data'!D58,'WS-2, WS-3, &amp; WS-4'!$B$6='Watershed Precip Data'!$E$3,'Watershed Precip Data'!E58,'WS-2, WS-3, &amp; WS-4'!$B$6='Watershed Precip Data'!$F$3,'Watershed Precip Data'!F58,'WS-2, WS-3, &amp; WS-4'!$B$6='Watershed Precip Data'!$G$3,'Watershed Precip Data'!G58,'Watershed Precip Data'!$C$14='Watershed Precip Data'!$H$3,'Watershed Precip Data'!H58,'WS-2, WS-3, &amp; WS-4'!$B$6='Watershed Precip Data'!$I$3,'Watershed Precip Data'!I58,'WS-2, WS-3, &amp; WS-4'!$B$6='Watershed Precip Data'!$J$3,'Watershed Precip Data'!J58,'WS-2, WS-3, &amp; WS-4'!$B$6='Watershed Precip Data'!$K$3,'Watershed Precip Data'!K58)</f>
        <v>#N/A</v>
      </c>
      <c r="I56" s="238" t="e">
        <f>MIN(J56,G56+C56)</f>
        <v>#VALUE!</v>
      </c>
      <c r="J56" s="236" t="e">
        <f>'FM-1 &amp; FM-3'!$B$13*_xlfn.IFS(A56=$O$3,$R$3,A56=$O$4,$R$4,A56=$O$5,$R$5,A56=$O$6,$R$6,A56=$O$7,$R$7,A56=$O$8,$R$8,A56=$O$9, $R$9,A56=$O$10,$R$10,A56=$O$11,$R$11,A56=$O$12,$R$12,A56=$O$13,$R$13,A56=$O$14,$R$14)/30</f>
        <v>#VALUE!</v>
      </c>
    </row>
    <row r="57" spans="1:10">
      <c r="A57" s="19">
        <v>2</v>
      </c>
      <c r="B57" s="18">
        <v>24</v>
      </c>
      <c r="C57" s="70" t="e">
        <f>'WS-2, WS-3, &amp; WS-4'!$B$28*$M$3*H57</f>
        <v>#VALUE!</v>
      </c>
      <c r="D57" s="70">
        <v>0</v>
      </c>
      <c r="E57" s="70" t="e">
        <f>MAX(0,F57-$M$4)</f>
        <v>#VALUE!</v>
      </c>
      <c r="F57" s="71" t="e">
        <f t="shared" si="0"/>
        <v>#VALUE!</v>
      </c>
      <c r="G57" s="70" t="e">
        <f t="shared" si="1"/>
        <v>#VALUE!</v>
      </c>
      <c r="H57" s="70" t="e">
        <f>_xlfn.IFS('WS-2, WS-3, &amp; WS-4'!$B$6='Watershed Precip Data'!$C$3,'Watershed Precip Data'!C59,'Watershed Precip Data'!$C$14='Watershed Precip Data'!$D$3,'Watershed Precip Data'!D59,'WS-2, WS-3, &amp; WS-4'!$B$6='Watershed Precip Data'!$E$3,'Watershed Precip Data'!E59,'WS-2, WS-3, &amp; WS-4'!$B$6='Watershed Precip Data'!$F$3,'Watershed Precip Data'!F59,'WS-2, WS-3, &amp; WS-4'!$B$6='Watershed Precip Data'!$G$3,'Watershed Precip Data'!G59,'Watershed Precip Data'!$C$14='Watershed Precip Data'!$H$3,'Watershed Precip Data'!H59,'WS-2, WS-3, &amp; WS-4'!$B$6='Watershed Precip Data'!$I$3,'Watershed Precip Data'!I59,'WS-2, WS-3, &amp; WS-4'!$B$6='Watershed Precip Data'!$J$3,'Watershed Precip Data'!J59,'WS-2, WS-3, &amp; WS-4'!$B$6='Watershed Precip Data'!$K$3,'Watershed Precip Data'!K59)</f>
        <v>#N/A</v>
      </c>
      <c r="I57" s="238" t="e">
        <f>MIN(J57,G57+C57)</f>
        <v>#VALUE!</v>
      </c>
      <c r="J57" s="236" t="e">
        <f>'FM-1 &amp; FM-3'!$B$13*_xlfn.IFS(A57=$O$3,$R$3,A57=$O$4,$R$4,A57=$O$5,$R$5,A57=$O$6,$R$6,A57=$O$7,$R$7,A57=$O$8,$R$8,A57=$O$9, $R$9,A57=$O$10,$R$10,A57=$O$11,$R$11,A57=$O$12,$R$12,A57=$O$13,$R$13,A57=$O$14,$R$14)/30</f>
        <v>#VALUE!</v>
      </c>
    </row>
    <row r="58" spans="1:10">
      <c r="A58" s="19">
        <v>2</v>
      </c>
      <c r="B58" s="18">
        <v>25</v>
      </c>
      <c r="C58" s="70" t="e">
        <f>'WS-2, WS-3, &amp; WS-4'!$B$28*$M$3*H58</f>
        <v>#VALUE!</v>
      </c>
      <c r="D58" s="70">
        <v>0</v>
      </c>
      <c r="E58" s="70" t="e">
        <f>MAX(0,F58-$M$4)</f>
        <v>#VALUE!</v>
      </c>
      <c r="F58" s="71" t="e">
        <f t="shared" si="0"/>
        <v>#VALUE!</v>
      </c>
      <c r="G58" s="70" t="e">
        <f t="shared" si="1"/>
        <v>#VALUE!</v>
      </c>
      <c r="H58" s="70" t="e">
        <f>_xlfn.IFS('WS-2, WS-3, &amp; WS-4'!$B$6='Watershed Precip Data'!$C$3,'Watershed Precip Data'!C60,'Watershed Precip Data'!$C$14='Watershed Precip Data'!$D$3,'Watershed Precip Data'!D60,'WS-2, WS-3, &amp; WS-4'!$B$6='Watershed Precip Data'!$E$3,'Watershed Precip Data'!E60,'WS-2, WS-3, &amp; WS-4'!$B$6='Watershed Precip Data'!$F$3,'Watershed Precip Data'!F60,'WS-2, WS-3, &amp; WS-4'!$B$6='Watershed Precip Data'!$G$3,'Watershed Precip Data'!G60,'Watershed Precip Data'!$C$14='Watershed Precip Data'!$H$3,'Watershed Precip Data'!H60,'WS-2, WS-3, &amp; WS-4'!$B$6='Watershed Precip Data'!$I$3,'Watershed Precip Data'!I60,'WS-2, WS-3, &amp; WS-4'!$B$6='Watershed Precip Data'!$J$3,'Watershed Precip Data'!J60,'WS-2, WS-3, &amp; WS-4'!$B$6='Watershed Precip Data'!$K$3,'Watershed Precip Data'!K60)</f>
        <v>#N/A</v>
      </c>
      <c r="I58" s="238" t="e">
        <f>MIN(J58,G58+C58)</f>
        <v>#VALUE!</v>
      </c>
      <c r="J58" s="236" t="e">
        <f>'FM-1 &amp; FM-3'!$B$13*_xlfn.IFS(A58=$O$3,$R$3,A58=$O$4,$R$4,A58=$O$5,$R$5,A58=$O$6,$R$6,A58=$O$7,$R$7,A58=$O$8,$R$8,A58=$O$9, $R$9,A58=$O$10,$R$10,A58=$O$11,$R$11,A58=$O$12,$R$12,A58=$O$13,$R$13,A58=$O$14,$R$14)/30</f>
        <v>#VALUE!</v>
      </c>
    </row>
    <row r="59" spans="1:10">
      <c r="A59" s="19">
        <v>2</v>
      </c>
      <c r="B59" s="18">
        <v>26</v>
      </c>
      <c r="C59" s="70" t="e">
        <f>'WS-2, WS-3, &amp; WS-4'!$B$28*$M$3*H59</f>
        <v>#VALUE!</v>
      </c>
      <c r="D59" s="70">
        <v>0</v>
      </c>
      <c r="E59" s="70" t="e">
        <f>MAX(0,F59-$M$4)</f>
        <v>#VALUE!</v>
      </c>
      <c r="F59" s="71" t="e">
        <f t="shared" si="0"/>
        <v>#VALUE!</v>
      </c>
      <c r="G59" s="70" t="e">
        <f t="shared" si="1"/>
        <v>#VALUE!</v>
      </c>
      <c r="H59" s="70" t="e">
        <f>_xlfn.IFS('WS-2, WS-3, &amp; WS-4'!$B$6='Watershed Precip Data'!$C$3,'Watershed Precip Data'!C61,'Watershed Precip Data'!$C$14='Watershed Precip Data'!$D$3,'Watershed Precip Data'!D61,'WS-2, WS-3, &amp; WS-4'!$B$6='Watershed Precip Data'!$E$3,'Watershed Precip Data'!E61,'WS-2, WS-3, &amp; WS-4'!$B$6='Watershed Precip Data'!$F$3,'Watershed Precip Data'!F61,'WS-2, WS-3, &amp; WS-4'!$B$6='Watershed Precip Data'!$G$3,'Watershed Precip Data'!G61,'Watershed Precip Data'!$C$14='Watershed Precip Data'!$H$3,'Watershed Precip Data'!H61,'WS-2, WS-3, &amp; WS-4'!$B$6='Watershed Precip Data'!$I$3,'Watershed Precip Data'!I61,'WS-2, WS-3, &amp; WS-4'!$B$6='Watershed Precip Data'!$J$3,'Watershed Precip Data'!J61,'WS-2, WS-3, &amp; WS-4'!$B$6='Watershed Precip Data'!$K$3,'Watershed Precip Data'!K61)</f>
        <v>#N/A</v>
      </c>
      <c r="I59" s="238" t="e">
        <f>MIN(J59,G59+C59)</f>
        <v>#VALUE!</v>
      </c>
      <c r="J59" s="236" t="e">
        <f>'FM-1 &amp; FM-3'!$B$13*_xlfn.IFS(A59=$O$3,$R$3,A59=$O$4,$R$4,A59=$O$5,$R$5,A59=$O$6,$R$6,A59=$O$7,$R$7,A59=$O$8,$R$8,A59=$O$9, $R$9,A59=$O$10,$R$10,A59=$O$11,$R$11,A59=$O$12,$R$12,A59=$O$13,$R$13,A59=$O$14,$R$14)/30</f>
        <v>#VALUE!</v>
      </c>
    </row>
    <row r="60" spans="1:10">
      <c r="A60" s="19">
        <v>2</v>
      </c>
      <c r="B60" s="18">
        <v>27</v>
      </c>
      <c r="C60" s="70" t="e">
        <f>'WS-2, WS-3, &amp; WS-4'!$B$28*$M$3*H60</f>
        <v>#VALUE!</v>
      </c>
      <c r="D60" s="70">
        <v>0</v>
      </c>
      <c r="E60" s="70" t="e">
        <f>MAX(0,F60-$M$4)</f>
        <v>#VALUE!</v>
      </c>
      <c r="F60" s="71" t="e">
        <f t="shared" si="0"/>
        <v>#VALUE!</v>
      </c>
      <c r="G60" s="70" t="e">
        <f t="shared" si="1"/>
        <v>#VALUE!</v>
      </c>
      <c r="H60" s="70" t="e">
        <f>_xlfn.IFS('WS-2, WS-3, &amp; WS-4'!$B$6='Watershed Precip Data'!$C$3,'Watershed Precip Data'!C62,'Watershed Precip Data'!$C$14='Watershed Precip Data'!$D$3,'Watershed Precip Data'!D62,'WS-2, WS-3, &amp; WS-4'!$B$6='Watershed Precip Data'!$E$3,'Watershed Precip Data'!E62,'WS-2, WS-3, &amp; WS-4'!$B$6='Watershed Precip Data'!$F$3,'Watershed Precip Data'!F62,'WS-2, WS-3, &amp; WS-4'!$B$6='Watershed Precip Data'!$G$3,'Watershed Precip Data'!G62,'Watershed Precip Data'!$C$14='Watershed Precip Data'!$H$3,'Watershed Precip Data'!H62,'WS-2, WS-3, &amp; WS-4'!$B$6='Watershed Precip Data'!$I$3,'Watershed Precip Data'!I62,'WS-2, WS-3, &amp; WS-4'!$B$6='Watershed Precip Data'!$J$3,'Watershed Precip Data'!J62,'WS-2, WS-3, &amp; WS-4'!$B$6='Watershed Precip Data'!$K$3,'Watershed Precip Data'!K62)</f>
        <v>#N/A</v>
      </c>
      <c r="I60" s="238" t="e">
        <f>MIN(J60,G60+C60)</f>
        <v>#VALUE!</v>
      </c>
      <c r="J60" s="236" t="e">
        <f>'FM-1 &amp; FM-3'!$B$13*_xlfn.IFS(A60=$O$3,$R$3,A60=$O$4,$R$4,A60=$O$5,$R$5,A60=$O$6,$R$6,A60=$O$7,$R$7,A60=$O$8,$R$8,A60=$O$9, $R$9,A60=$O$10,$R$10,A60=$O$11,$R$11,A60=$O$12,$R$12,A60=$O$13,$R$13,A60=$O$14,$R$14)/30</f>
        <v>#VALUE!</v>
      </c>
    </row>
    <row r="61" spans="1:10">
      <c r="A61" s="19">
        <v>2</v>
      </c>
      <c r="B61" s="18">
        <v>28</v>
      </c>
      <c r="C61" s="70" t="e">
        <f>'WS-2, WS-3, &amp; WS-4'!$B$28*$M$3*H61</f>
        <v>#VALUE!</v>
      </c>
      <c r="D61" s="70">
        <v>0</v>
      </c>
      <c r="E61" s="70" t="e">
        <f>MAX(0,F61-$M$4)</f>
        <v>#VALUE!</v>
      </c>
      <c r="F61" s="71" t="e">
        <f t="shared" si="0"/>
        <v>#VALUE!</v>
      </c>
      <c r="G61" s="70" t="e">
        <f t="shared" si="1"/>
        <v>#VALUE!</v>
      </c>
      <c r="H61" s="70" t="e">
        <f>_xlfn.IFS('WS-2, WS-3, &amp; WS-4'!$B$6='Watershed Precip Data'!$C$3,'Watershed Precip Data'!C63,'Watershed Precip Data'!$C$14='Watershed Precip Data'!$D$3,'Watershed Precip Data'!D63,'WS-2, WS-3, &amp; WS-4'!$B$6='Watershed Precip Data'!$E$3,'Watershed Precip Data'!E63,'WS-2, WS-3, &amp; WS-4'!$B$6='Watershed Precip Data'!$F$3,'Watershed Precip Data'!F63,'WS-2, WS-3, &amp; WS-4'!$B$6='Watershed Precip Data'!$G$3,'Watershed Precip Data'!G63,'Watershed Precip Data'!$C$14='Watershed Precip Data'!$H$3,'Watershed Precip Data'!H63,'WS-2, WS-3, &amp; WS-4'!$B$6='Watershed Precip Data'!$I$3,'Watershed Precip Data'!I63,'WS-2, WS-3, &amp; WS-4'!$B$6='Watershed Precip Data'!$J$3,'Watershed Precip Data'!J63,'WS-2, WS-3, &amp; WS-4'!$B$6='Watershed Precip Data'!$K$3,'Watershed Precip Data'!K63)</f>
        <v>#N/A</v>
      </c>
      <c r="I61" s="238" t="e">
        <f>MIN(J61,G61+C61)</f>
        <v>#VALUE!</v>
      </c>
      <c r="J61" s="236" t="e">
        <f>'FM-1 &amp; FM-3'!$B$13*_xlfn.IFS(A61=$O$3,$R$3,A61=$O$4,$R$4,A61=$O$5,$R$5,A61=$O$6,$R$6,A61=$O$7,$R$7,A61=$O$8,$R$8,A61=$O$9, $R$9,A61=$O$10,$R$10,A61=$O$11,$R$11,A61=$O$12,$R$12,A61=$O$13,$R$13,A61=$O$14,$R$14)/30</f>
        <v>#VALUE!</v>
      </c>
    </row>
    <row r="62" spans="1:10">
      <c r="A62" s="19">
        <v>2</v>
      </c>
      <c r="B62" s="18">
        <v>29</v>
      </c>
      <c r="C62" s="70" t="e">
        <f>'WS-2, WS-3, &amp; WS-4'!$B$28*$M$3*H62</f>
        <v>#VALUE!</v>
      </c>
      <c r="D62" s="70">
        <v>0</v>
      </c>
      <c r="E62" s="70" t="e">
        <f>MAX(0,F62-$M$4)</f>
        <v>#VALUE!</v>
      </c>
      <c r="F62" s="71" t="e">
        <f t="shared" si="0"/>
        <v>#VALUE!</v>
      </c>
      <c r="G62" s="70" t="e">
        <f t="shared" si="1"/>
        <v>#VALUE!</v>
      </c>
      <c r="H62" s="70" t="e">
        <f>_xlfn.IFS('WS-2, WS-3, &amp; WS-4'!$B$6='Watershed Precip Data'!$C$3,'Watershed Precip Data'!C64,'Watershed Precip Data'!$C$14='Watershed Precip Data'!$D$3,'Watershed Precip Data'!D64,'WS-2, WS-3, &amp; WS-4'!$B$6='Watershed Precip Data'!$E$3,'Watershed Precip Data'!E64,'WS-2, WS-3, &amp; WS-4'!$B$6='Watershed Precip Data'!$F$3,'Watershed Precip Data'!F64,'WS-2, WS-3, &amp; WS-4'!$B$6='Watershed Precip Data'!$G$3,'Watershed Precip Data'!G64,'Watershed Precip Data'!$C$14='Watershed Precip Data'!$H$3,'Watershed Precip Data'!H64,'WS-2, WS-3, &amp; WS-4'!$B$6='Watershed Precip Data'!$I$3,'Watershed Precip Data'!I64,'WS-2, WS-3, &amp; WS-4'!$B$6='Watershed Precip Data'!$J$3,'Watershed Precip Data'!J64,'WS-2, WS-3, &amp; WS-4'!$B$6='Watershed Precip Data'!$K$3,'Watershed Precip Data'!K64)</f>
        <v>#N/A</v>
      </c>
      <c r="I62" s="238" t="e">
        <f>MIN(J62,G62+C62)</f>
        <v>#VALUE!</v>
      </c>
      <c r="J62" s="236" t="e">
        <f>'FM-1 &amp; FM-3'!$B$13*_xlfn.IFS(A62=$O$3,$R$3,A62=$O$4,$R$4,A62=$O$5,$R$5,A62=$O$6,$R$6,A62=$O$7,$R$7,A62=$O$8,$R$8,A62=$O$9, $R$9,A62=$O$10,$R$10,A62=$O$11,$R$11,A62=$O$12,$R$12,A62=$O$13,$R$13,A62=$O$14,$R$14)/30</f>
        <v>#VALUE!</v>
      </c>
    </row>
    <row r="63" spans="1:10">
      <c r="A63" s="19">
        <v>3</v>
      </c>
      <c r="B63" s="18">
        <v>1</v>
      </c>
      <c r="C63" s="70" t="e">
        <f>'WS-2, WS-3, &amp; WS-4'!$B$28*$M$3*H63</f>
        <v>#VALUE!</v>
      </c>
      <c r="D63" s="70">
        <v>0</v>
      </c>
      <c r="E63" s="70" t="e">
        <f>MAX(0,F63-$M$4)</f>
        <v>#VALUE!</v>
      </c>
      <c r="F63" s="71" t="e">
        <f t="shared" si="0"/>
        <v>#VALUE!</v>
      </c>
      <c r="G63" s="70" t="e">
        <f t="shared" si="1"/>
        <v>#VALUE!</v>
      </c>
      <c r="H63" s="70" t="e">
        <f>_xlfn.IFS('WS-2, WS-3, &amp; WS-4'!$B$6='Watershed Precip Data'!$C$3,'Watershed Precip Data'!C65,'Watershed Precip Data'!$C$14='Watershed Precip Data'!$D$3,'Watershed Precip Data'!D65,'WS-2, WS-3, &amp; WS-4'!$B$6='Watershed Precip Data'!$E$3,'Watershed Precip Data'!E65,'WS-2, WS-3, &amp; WS-4'!$B$6='Watershed Precip Data'!$F$3,'Watershed Precip Data'!F65,'WS-2, WS-3, &amp; WS-4'!$B$6='Watershed Precip Data'!$G$3,'Watershed Precip Data'!G65,'Watershed Precip Data'!$C$14='Watershed Precip Data'!$H$3,'Watershed Precip Data'!H65,'WS-2, WS-3, &amp; WS-4'!$B$6='Watershed Precip Data'!$I$3,'Watershed Precip Data'!I65,'WS-2, WS-3, &amp; WS-4'!$B$6='Watershed Precip Data'!$J$3,'Watershed Precip Data'!J65,'WS-2, WS-3, &amp; WS-4'!$B$6='Watershed Precip Data'!$K$3,'Watershed Precip Data'!K65)</f>
        <v>#N/A</v>
      </c>
      <c r="I63" s="238" t="e">
        <f>MIN(J63,G63+C63)</f>
        <v>#VALUE!</v>
      </c>
      <c r="J63" s="236" t="e">
        <f>'FM-1 &amp; FM-3'!$B$13*_xlfn.IFS(A63=$O$3,$R$3,A63=$O$4,$R$4,A63=$O$5,$R$5,A63=$O$6,$R$6,A63=$O$7,$R$7,A63=$O$8,$R$8,A63=$O$9, $R$9,A63=$O$10,$R$10,A63=$O$11,$R$11,A63=$O$12,$R$12,A63=$O$13,$R$13,A63=$O$14,$R$14)/30</f>
        <v>#VALUE!</v>
      </c>
    </row>
    <row r="64" spans="1:10">
      <c r="A64" s="19">
        <v>3</v>
      </c>
      <c r="B64" s="18">
        <v>2</v>
      </c>
      <c r="C64" s="70" t="e">
        <f>'WS-2, WS-3, &amp; WS-4'!$B$28*$M$3*H64</f>
        <v>#VALUE!</v>
      </c>
      <c r="D64" s="70">
        <v>0</v>
      </c>
      <c r="E64" s="70" t="e">
        <f>MAX(0,F64-$M$4)</f>
        <v>#VALUE!</v>
      </c>
      <c r="F64" s="71" t="e">
        <f t="shared" si="0"/>
        <v>#VALUE!</v>
      </c>
      <c r="G64" s="70" t="e">
        <f t="shared" si="1"/>
        <v>#VALUE!</v>
      </c>
      <c r="H64" s="70" t="e">
        <f>_xlfn.IFS('WS-2, WS-3, &amp; WS-4'!$B$6='Watershed Precip Data'!$C$3,'Watershed Precip Data'!C66,'Watershed Precip Data'!$C$14='Watershed Precip Data'!$D$3,'Watershed Precip Data'!D66,'WS-2, WS-3, &amp; WS-4'!$B$6='Watershed Precip Data'!$E$3,'Watershed Precip Data'!E66,'WS-2, WS-3, &amp; WS-4'!$B$6='Watershed Precip Data'!$F$3,'Watershed Precip Data'!F66,'WS-2, WS-3, &amp; WS-4'!$B$6='Watershed Precip Data'!$G$3,'Watershed Precip Data'!G66,'Watershed Precip Data'!$C$14='Watershed Precip Data'!$H$3,'Watershed Precip Data'!H66,'WS-2, WS-3, &amp; WS-4'!$B$6='Watershed Precip Data'!$I$3,'Watershed Precip Data'!I66,'WS-2, WS-3, &amp; WS-4'!$B$6='Watershed Precip Data'!$J$3,'Watershed Precip Data'!J66,'WS-2, WS-3, &amp; WS-4'!$B$6='Watershed Precip Data'!$K$3,'Watershed Precip Data'!K66)</f>
        <v>#N/A</v>
      </c>
      <c r="I64" s="238" t="e">
        <f>MIN(J64,G64+C64)</f>
        <v>#VALUE!</v>
      </c>
      <c r="J64" s="236" t="e">
        <f>'FM-1 &amp; FM-3'!$B$13*_xlfn.IFS(A64=$O$3,$R$3,A64=$O$4,$R$4,A64=$O$5,$R$5,A64=$O$6,$R$6,A64=$O$7,$R$7,A64=$O$8,$R$8,A64=$O$9, $R$9,A64=$O$10,$R$10,A64=$O$11,$R$11,A64=$O$12,$R$12,A64=$O$13,$R$13,A64=$O$14,$R$14)/30</f>
        <v>#VALUE!</v>
      </c>
    </row>
    <row r="65" spans="1:10">
      <c r="A65" s="19">
        <v>3</v>
      </c>
      <c r="B65" s="18">
        <v>3</v>
      </c>
      <c r="C65" s="70" t="e">
        <f>'WS-2, WS-3, &amp; WS-4'!$B$28*$M$3*H65</f>
        <v>#VALUE!</v>
      </c>
      <c r="D65" s="70">
        <v>0</v>
      </c>
      <c r="E65" s="70" t="e">
        <f>MAX(0,F65-$M$4)</f>
        <v>#VALUE!</v>
      </c>
      <c r="F65" s="71" t="e">
        <f t="shared" si="0"/>
        <v>#VALUE!</v>
      </c>
      <c r="G65" s="70" t="e">
        <f t="shared" si="1"/>
        <v>#VALUE!</v>
      </c>
      <c r="H65" s="70" t="e">
        <f>_xlfn.IFS('WS-2, WS-3, &amp; WS-4'!$B$6='Watershed Precip Data'!$C$3,'Watershed Precip Data'!C67,'Watershed Precip Data'!$C$14='Watershed Precip Data'!$D$3,'Watershed Precip Data'!D67,'WS-2, WS-3, &amp; WS-4'!$B$6='Watershed Precip Data'!$E$3,'Watershed Precip Data'!E67,'WS-2, WS-3, &amp; WS-4'!$B$6='Watershed Precip Data'!$F$3,'Watershed Precip Data'!F67,'WS-2, WS-3, &amp; WS-4'!$B$6='Watershed Precip Data'!$G$3,'Watershed Precip Data'!G67,'Watershed Precip Data'!$C$14='Watershed Precip Data'!$H$3,'Watershed Precip Data'!H67,'WS-2, WS-3, &amp; WS-4'!$B$6='Watershed Precip Data'!$I$3,'Watershed Precip Data'!I67,'WS-2, WS-3, &amp; WS-4'!$B$6='Watershed Precip Data'!$J$3,'Watershed Precip Data'!J67,'WS-2, WS-3, &amp; WS-4'!$B$6='Watershed Precip Data'!$K$3,'Watershed Precip Data'!K67)</f>
        <v>#N/A</v>
      </c>
      <c r="I65" s="238" t="e">
        <f>MIN(J65,G65+C65)</f>
        <v>#VALUE!</v>
      </c>
      <c r="J65" s="236" t="e">
        <f>'FM-1 &amp; FM-3'!$B$13*_xlfn.IFS(A65=$O$3,$R$3,A65=$O$4,$R$4,A65=$O$5,$R$5,A65=$O$6,$R$6,A65=$O$7,$R$7,A65=$O$8,$R$8,A65=$O$9, $R$9,A65=$O$10,$R$10,A65=$O$11,$R$11,A65=$O$12,$R$12,A65=$O$13,$R$13,A65=$O$14,$R$14)/30</f>
        <v>#VALUE!</v>
      </c>
    </row>
    <row r="66" spans="1:10">
      <c r="A66" s="19">
        <v>3</v>
      </c>
      <c r="B66" s="18">
        <v>4</v>
      </c>
      <c r="C66" s="70" t="e">
        <f>'WS-2, WS-3, &amp; WS-4'!$B$28*$M$3*H66</f>
        <v>#VALUE!</v>
      </c>
      <c r="D66" s="70">
        <v>0</v>
      </c>
      <c r="E66" s="70" t="e">
        <f>MAX(0,F66-$M$4)</f>
        <v>#VALUE!</v>
      </c>
      <c r="F66" s="71" t="e">
        <f t="shared" si="0"/>
        <v>#VALUE!</v>
      </c>
      <c r="G66" s="70" t="e">
        <f t="shared" si="1"/>
        <v>#VALUE!</v>
      </c>
      <c r="H66" s="70" t="e">
        <f>_xlfn.IFS('WS-2, WS-3, &amp; WS-4'!$B$6='Watershed Precip Data'!$C$3,'Watershed Precip Data'!C68,'Watershed Precip Data'!$C$14='Watershed Precip Data'!$D$3,'Watershed Precip Data'!D68,'WS-2, WS-3, &amp; WS-4'!$B$6='Watershed Precip Data'!$E$3,'Watershed Precip Data'!E68,'WS-2, WS-3, &amp; WS-4'!$B$6='Watershed Precip Data'!$F$3,'Watershed Precip Data'!F68,'WS-2, WS-3, &amp; WS-4'!$B$6='Watershed Precip Data'!$G$3,'Watershed Precip Data'!G68,'Watershed Precip Data'!$C$14='Watershed Precip Data'!$H$3,'Watershed Precip Data'!H68,'WS-2, WS-3, &amp; WS-4'!$B$6='Watershed Precip Data'!$I$3,'Watershed Precip Data'!I68,'WS-2, WS-3, &amp; WS-4'!$B$6='Watershed Precip Data'!$J$3,'Watershed Precip Data'!J68,'WS-2, WS-3, &amp; WS-4'!$B$6='Watershed Precip Data'!$K$3,'Watershed Precip Data'!K68)</f>
        <v>#N/A</v>
      </c>
      <c r="I66" s="238" t="e">
        <f>MIN(J66,G66+C66)</f>
        <v>#VALUE!</v>
      </c>
      <c r="J66" s="236" t="e">
        <f>'FM-1 &amp; FM-3'!$B$13*_xlfn.IFS(A66=$O$3,$R$3,A66=$O$4,$R$4,A66=$O$5,$R$5,A66=$O$6,$R$6,A66=$O$7,$R$7,A66=$O$8,$R$8,A66=$O$9, $R$9,A66=$O$10,$R$10,A66=$O$11,$R$11,A66=$O$12,$R$12,A66=$O$13,$R$13,A66=$O$14,$R$14)/30</f>
        <v>#VALUE!</v>
      </c>
    </row>
    <row r="67" spans="1:10">
      <c r="A67" s="19">
        <v>3</v>
      </c>
      <c r="B67" s="18">
        <v>5</v>
      </c>
      <c r="C67" s="70" t="e">
        <f>'WS-2, WS-3, &amp; WS-4'!$B$28*$M$3*H67</f>
        <v>#VALUE!</v>
      </c>
      <c r="D67" s="70">
        <v>0</v>
      </c>
      <c r="E67" s="70" t="e">
        <f>MAX(0,F67-$M$4)</f>
        <v>#VALUE!</v>
      </c>
      <c r="F67" s="71" t="e">
        <f t="shared" si="0"/>
        <v>#VALUE!</v>
      </c>
      <c r="G67" s="70" t="e">
        <f t="shared" si="1"/>
        <v>#VALUE!</v>
      </c>
      <c r="H67" s="70" t="e">
        <f>_xlfn.IFS('WS-2, WS-3, &amp; WS-4'!$B$6='Watershed Precip Data'!$C$3,'Watershed Precip Data'!C69,'Watershed Precip Data'!$C$14='Watershed Precip Data'!$D$3,'Watershed Precip Data'!D69,'WS-2, WS-3, &amp; WS-4'!$B$6='Watershed Precip Data'!$E$3,'Watershed Precip Data'!E69,'WS-2, WS-3, &amp; WS-4'!$B$6='Watershed Precip Data'!$F$3,'Watershed Precip Data'!F69,'WS-2, WS-3, &amp; WS-4'!$B$6='Watershed Precip Data'!$G$3,'Watershed Precip Data'!G69,'Watershed Precip Data'!$C$14='Watershed Precip Data'!$H$3,'Watershed Precip Data'!H69,'WS-2, WS-3, &amp; WS-4'!$B$6='Watershed Precip Data'!$I$3,'Watershed Precip Data'!I69,'WS-2, WS-3, &amp; WS-4'!$B$6='Watershed Precip Data'!$J$3,'Watershed Precip Data'!J69,'WS-2, WS-3, &amp; WS-4'!$B$6='Watershed Precip Data'!$K$3,'Watershed Precip Data'!K69)</f>
        <v>#N/A</v>
      </c>
      <c r="I67" s="238" t="e">
        <f>MIN(J67,G67+C67)</f>
        <v>#VALUE!</v>
      </c>
      <c r="J67" s="236" t="e">
        <f>'FM-1 &amp; FM-3'!$B$13*_xlfn.IFS(A67=$O$3,$R$3,A67=$O$4,$R$4,A67=$O$5,$R$5,A67=$O$6,$R$6,A67=$O$7,$R$7,A67=$O$8,$R$8,A67=$O$9, $R$9,A67=$O$10,$R$10,A67=$O$11,$R$11,A67=$O$12,$R$12,A67=$O$13,$R$13,A67=$O$14,$R$14)/30</f>
        <v>#VALUE!</v>
      </c>
    </row>
    <row r="68" spans="1:10">
      <c r="A68" s="19">
        <v>3</v>
      </c>
      <c r="B68" s="18">
        <v>6</v>
      </c>
      <c r="C68" s="70" t="e">
        <f>'WS-2, WS-3, &amp; WS-4'!$B$28*$M$3*H68</f>
        <v>#VALUE!</v>
      </c>
      <c r="D68" s="70">
        <v>0</v>
      </c>
      <c r="E68" s="70" t="e">
        <f>MAX(0,F68-$M$4)</f>
        <v>#VALUE!</v>
      </c>
      <c r="F68" s="71" t="e">
        <f t="shared" ref="F68:F131" si="2">MAX((G67+C68-D68-I67),0)</f>
        <v>#VALUE!</v>
      </c>
      <c r="G68" s="70" t="e">
        <f t="shared" ref="G68:G131" si="3">MAX((F68-E68),0)</f>
        <v>#VALUE!</v>
      </c>
      <c r="H68" s="70" t="e">
        <f>_xlfn.IFS('WS-2, WS-3, &amp; WS-4'!$B$6='Watershed Precip Data'!$C$3,'Watershed Precip Data'!C70,'Watershed Precip Data'!$C$14='Watershed Precip Data'!$D$3,'Watershed Precip Data'!D70,'WS-2, WS-3, &amp; WS-4'!$B$6='Watershed Precip Data'!$E$3,'Watershed Precip Data'!E70,'WS-2, WS-3, &amp; WS-4'!$B$6='Watershed Precip Data'!$F$3,'Watershed Precip Data'!F70,'WS-2, WS-3, &amp; WS-4'!$B$6='Watershed Precip Data'!$G$3,'Watershed Precip Data'!G70,'Watershed Precip Data'!$C$14='Watershed Precip Data'!$H$3,'Watershed Precip Data'!H70,'WS-2, WS-3, &amp; WS-4'!$B$6='Watershed Precip Data'!$I$3,'Watershed Precip Data'!I70,'WS-2, WS-3, &amp; WS-4'!$B$6='Watershed Precip Data'!$J$3,'Watershed Precip Data'!J70,'WS-2, WS-3, &amp; WS-4'!$B$6='Watershed Precip Data'!$K$3,'Watershed Precip Data'!K70)</f>
        <v>#N/A</v>
      </c>
      <c r="I68" s="238" t="e">
        <f>MIN(J68,G68+C68)</f>
        <v>#VALUE!</v>
      </c>
      <c r="J68" s="236" t="e">
        <f>'FM-1 &amp; FM-3'!$B$13*_xlfn.IFS(A68=$O$3,$R$3,A68=$O$4,$R$4,A68=$O$5,$R$5,A68=$O$6,$R$6,A68=$O$7,$R$7,A68=$O$8,$R$8,A68=$O$9, $R$9,A68=$O$10,$R$10,A68=$O$11,$R$11,A68=$O$12,$R$12,A68=$O$13,$R$13,A68=$O$14,$R$14)/30</f>
        <v>#VALUE!</v>
      </c>
    </row>
    <row r="69" spans="1:10">
      <c r="A69" s="19">
        <v>3</v>
      </c>
      <c r="B69" s="18">
        <v>7</v>
      </c>
      <c r="C69" s="70" t="e">
        <f>'WS-2, WS-3, &amp; WS-4'!$B$28*$M$3*H69</f>
        <v>#VALUE!</v>
      </c>
      <c r="D69" s="70">
        <v>0</v>
      </c>
      <c r="E69" s="70" t="e">
        <f>MAX(0,F69-$M$4)</f>
        <v>#VALUE!</v>
      </c>
      <c r="F69" s="71" t="e">
        <f t="shared" si="2"/>
        <v>#VALUE!</v>
      </c>
      <c r="G69" s="70" t="e">
        <f t="shared" si="3"/>
        <v>#VALUE!</v>
      </c>
      <c r="H69" s="70" t="e">
        <f>_xlfn.IFS('WS-2, WS-3, &amp; WS-4'!$B$6='Watershed Precip Data'!$C$3,'Watershed Precip Data'!C71,'Watershed Precip Data'!$C$14='Watershed Precip Data'!$D$3,'Watershed Precip Data'!D71,'WS-2, WS-3, &amp; WS-4'!$B$6='Watershed Precip Data'!$E$3,'Watershed Precip Data'!E71,'WS-2, WS-3, &amp; WS-4'!$B$6='Watershed Precip Data'!$F$3,'Watershed Precip Data'!F71,'WS-2, WS-3, &amp; WS-4'!$B$6='Watershed Precip Data'!$G$3,'Watershed Precip Data'!G71,'Watershed Precip Data'!$C$14='Watershed Precip Data'!$H$3,'Watershed Precip Data'!H71,'WS-2, WS-3, &amp; WS-4'!$B$6='Watershed Precip Data'!$I$3,'Watershed Precip Data'!I71,'WS-2, WS-3, &amp; WS-4'!$B$6='Watershed Precip Data'!$J$3,'Watershed Precip Data'!J71,'WS-2, WS-3, &amp; WS-4'!$B$6='Watershed Precip Data'!$K$3,'Watershed Precip Data'!K71)</f>
        <v>#N/A</v>
      </c>
      <c r="I69" s="238" t="e">
        <f>MIN(J69,G69+C69)</f>
        <v>#VALUE!</v>
      </c>
      <c r="J69" s="236" t="e">
        <f>'FM-1 &amp; FM-3'!$B$13*_xlfn.IFS(A69=$O$3,$R$3,A69=$O$4,$R$4,A69=$O$5,$R$5,A69=$O$6,$R$6,A69=$O$7,$R$7,A69=$O$8,$R$8,A69=$O$9, $R$9,A69=$O$10,$R$10,A69=$O$11,$R$11,A69=$O$12,$R$12,A69=$O$13,$R$13,A69=$O$14,$R$14)/30</f>
        <v>#VALUE!</v>
      </c>
    </row>
    <row r="70" spans="1:10">
      <c r="A70" s="19">
        <v>3</v>
      </c>
      <c r="B70" s="18">
        <v>8</v>
      </c>
      <c r="C70" s="70" t="e">
        <f>'WS-2, WS-3, &amp; WS-4'!$B$28*$M$3*H70</f>
        <v>#VALUE!</v>
      </c>
      <c r="D70" s="70">
        <v>0</v>
      </c>
      <c r="E70" s="70" t="e">
        <f>MAX(0,F70-$M$4)</f>
        <v>#VALUE!</v>
      </c>
      <c r="F70" s="71" t="e">
        <f t="shared" si="2"/>
        <v>#VALUE!</v>
      </c>
      <c r="G70" s="70" t="e">
        <f t="shared" si="3"/>
        <v>#VALUE!</v>
      </c>
      <c r="H70" s="70" t="e">
        <f>_xlfn.IFS('WS-2, WS-3, &amp; WS-4'!$B$6='Watershed Precip Data'!$C$3,'Watershed Precip Data'!C72,'Watershed Precip Data'!$C$14='Watershed Precip Data'!$D$3,'Watershed Precip Data'!D72,'WS-2, WS-3, &amp; WS-4'!$B$6='Watershed Precip Data'!$E$3,'Watershed Precip Data'!E72,'WS-2, WS-3, &amp; WS-4'!$B$6='Watershed Precip Data'!$F$3,'Watershed Precip Data'!F72,'WS-2, WS-3, &amp; WS-4'!$B$6='Watershed Precip Data'!$G$3,'Watershed Precip Data'!G72,'Watershed Precip Data'!$C$14='Watershed Precip Data'!$H$3,'Watershed Precip Data'!H72,'WS-2, WS-3, &amp; WS-4'!$B$6='Watershed Precip Data'!$I$3,'Watershed Precip Data'!I72,'WS-2, WS-3, &amp; WS-4'!$B$6='Watershed Precip Data'!$J$3,'Watershed Precip Data'!J72,'WS-2, WS-3, &amp; WS-4'!$B$6='Watershed Precip Data'!$K$3,'Watershed Precip Data'!K72)</f>
        <v>#N/A</v>
      </c>
      <c r="I70" s="238" t="e">
        <f>MIN(J70,G70+C70)</f>
        <v>#VALUE!</v>
      </c>
      <c r="J70" s="236" t="e">
        <f>'FM-1 &amp; FM-3'!$B$13*_xlfn.IFS(A70=$O$3,$R$3,A70=$O$4,$R$4,A70=$O$5,$R$5,A70=$O$6,$R$6,A70=$O$7,$R$7,A70=$O$8,$R$8,A70=$O$9, $R$9,A70=$O$10,$R$10,A70=$O$11,$R$11,A70=$O$12,$R$12,A70=$O$13,$R$13,A70=$O$14,$R$14)/30</f>
        <v>#VALUE!</v>
      </c>
    </row>
    <row r="71" spans="1:10">
      <c r="A71" s="19">
        <v>3</v>
      </c>
      <c r="B71" s="18">
        <v>9</v>
      </c>
      <c r="C71" s="70" t="e">
        <f>'WS-2, WS-3, &amp; WS-4'!$B$28*$M$3*H71</f>
        <v>#VALUE!</v>
      </c>
      <c r="D71" s="70">
        <v>0</v>
      </c>
      <c r="E71" s="70" t="e">
        <f>MAX(0,F71-$M$4)</f>
        <v>#VALUE!</v>
      </c>
      <c r="F71" s="71" t="e">
        <f t="shared" si="2"/>
        <v>#VALUE!</v>
      </c>
      <c r="G71" s="70" t="e">
        <f t="shared" si="3"/>
        <v>#VALUE!</v>
      </c>
      <c r="H71" s="70" t="e">
        <f>_xlfn.IFS('WS-2, WS-3, &amp; WS-4'!$B$6='Watershed Precip Data'!$C$3,'Watershed Precip Data'!C73,'Watershed Precip Data'!$C$14='Watershed Precip Data'!$D$3,'Watershed Precip Data'!D73,'WS-2, WS-3, &amp; WS-4'!$B$6='Watershed Precip Data'!$E$3,'Watershed Precip Data'!E73,'WS-2, WS-3, &amp; WS-4'!$B$6='Watershed Precip Data'!$F$3,'Watershed Precip Data'!F73,'WS-2, WS-3, &amp; WS-4'!$B$6='Watershed Precip Data'!$G$3,'Watershed Precip Data'!G73,'Watershed Precip Data'!$C$14='Watershed Precip Data'!$H$3,'Watershed Precip Data'!H73,'WS-2, WS-3, &amp; WS-4'!$B$6='Watershed Precip Data'!$I$3,'Watershed Precip Data'!I73,'WS-2, WS-3, &amp; WS-4'!$B$6='Watershed Precip Data'!$J$3,'Watershed Precip Data'!J73,'WS-2, WS-3, &amp; WS-4'!$B$6='Watershed Precip Data'!$K$3,'Watershed Precip Data'!K73)</f>
        <v>#N/A</v>
      </c>
      <c r="I71" s="238" t="e">
        <f>MIN(J71,G71+C71)</f>
        <v>#VALUE!</v>
      </c>
      <c r="J71" s="236" t="e">
        <f>'FM-1 &amp; FM-3'!$B$13*_xlfn.IFS(A71=$O$3,$R$3,A71=$O$4,$R$4,A71=$O$5,$R$5,A71=$O$6,$R$6,A71=$O$7,$R$7,A71=$O$8,$R$8,A71=$O$9, $R$9,A71=$O$10,$R$10,A71=$O$11,$R$11,A71=$O$12,$R$12,A71=$O$13,$R$13,A71=$O$14,$R$14)/30</f>
        <v>#VALUE!</v>
      </c>
    </row>
    <row r="72" spans="1:10">
      <c r="A72" s="19">
        <v>3</v>
      </c>
      <c r="B72" s="18">
        <v>10</v>
      </c>
      <c r="C72" s="70" t="e">
        <f>'WS-2, WS-3, &amp; WS-4'!$B$28*$M$3*H72</f>
        <v>#VALUE!</v>
      </c>
      <c r="D72" s="70">
        <v>0</v>
      </c>
      <c r="E72" s="70" t="e">
        <f>MAX(0,F72-$M$4)</f>
        <v>#VALUE!</v>
      </c>
      <c r="F72" s="71" t="e">
        <f t="shared" si="2"/>
        <v>#VALUE!</v>
      </c>
      <c r="G72" s="70" t="e">
        <f t="shared" si="3"/>
        <v>#VALUE!</v>
      </c>
      <c r="H72" s="70" t="e">
        <f>_xlfn.IFS('WS-2, WS-3, &amp; WS-4'!$B$6='Watershed Precip Data'!$C$3,'Watershed Precip Data'!C74,'Watershed Precip Data'!$C$14='Watershed Precip Data'!$D$3,'Watershed Precip Data'!D74,'WS-2, WS-3, &amp; WS-4'!$B$6='Watershed Precip Data'!$E$3,'Watershed Precip Data'!E74,'WS-2, WS-3, &amp; WS-4'!$B$6='Watershed Precip Data'!$F$3,'Watershed Precip Data'!F74,'WS-2, WS-3, &amp; WS-4'!$B$6='Watershed Precip Data'!$G$3,'Watershed Precip Data'!G74,'Watershed Precip Data'!$C$14='Watershed Precip Data'!$H$3,'Watershed Precip Data'!H74,'WS-2, WS-3, &amp; WS-4'!$B$6='Watershed Precip Data'!$I$3,'Watershed Precip Data'!I74,'WS-2, WS-3, &amp; WS-4'!$B$6='Watershed Precip Data'!$J$3,'Watershed Precip Data'!J74,'WS-2, WS-3, &amp; WS-4'!$B$6='Watershed Precip Data'!$K$3,'Watershed Precip Data'!K74)</f>
        <v>#N/A</v>
      </c>
      <c r="I72" s="238" t="e">
        <f>MIN(J72,G72+C72)</f>
        <v>#VALUE!</v>
      </c>
      <c r="J72" s="236" t="e">
        <f>'FM-1 &amp; FM-3'!$B$13*_xlfn.IFS(A72=$O$3,$R$3,A72=$O$4,$R$4,A72=$O$5,$R$5,A72=$O$6,$R$6,A72=$O$7,$R$7,A72=$O$8,$R$8,A72=$O$9, $R$9,A72=$O$10,$R$10,A72=$O$11,$R$11,A72=$O$12,$R$12,A72=$O$13,$R$13,A72=$O$14,$R$14)/30</f>
        <v>#VALUE!</v>
      </c>
    </row>
    <row r="73" spans="1:10">
      <c r="A73" s="19">
        <v>3</v>
      </c>
      <c r="B73" s="18">
        <v>11</v>
      </c>
      <c r="C73" s="70" t="e">
        <f>'WS-2, WS-3, &amp; WS-4'!$B$28*$M$3*H73</f>
        <v>#VALUE!</v>
      </c>
      <c r="D73" s="70">
        <v>0</v>
      </c>
      <c r="E73" s="70" t="e">
        <f>MAX(0,F73-$M$4)</f>
        <v>#VALUE!</v>
      </c>
      <c r="F73" s="71" t="e">
        <f t="shared" si="2"/>
        <v>#VALUE!</v>
      </c>
      <c r="G73" s="70" t="e">
        <f t="shared" si="3"/>
        <v>#VALUE!</v>
      </c>
      <c r="H73" s="70" t="e">
        <f>_xlfn.IFS('WS-2, WS-3, &amp; WS-4'!$B$6='Watershed Precip Data'!$C$3,'Watershed Precip Data'!C75,'Watershed Precip Data'!$C$14='Watershed Precip Data'!$D$3,'Watershed Precip Data'!D75,'WS-2, WS-3, &amp; WS-4'!$B$6='Watershed Precip Data'!$E$3,'Watershed Precip Data'!E75,'WS-2, WS-3, &amp; WS-4'!$B$6='Watershed Precip Data'!$F$3,'Watershed Precip Data'!F75,'WS-2, WS-3, &amp; WS-4'!$B$6='Watershed Precip Data'!$G$3,'Watershed Precip Data'!G75,'Watershed Precip Data'!$C$14='Watershed Precip Data'!$H$3,'Watershed Precip Data'!H75,'WS-2, WS-3, &amp; WS-4'!$B$6='Watershed Precip Data'!$I$3,'Watershed Precip Data'!I75,'WS-2, WS-3, &amp; WS-4'!$B$6='Watershed Precip Data'!$J$3,'Watershed Precip Data'!J75,'WS-2, WS-3, &amp; WS-4'!$B$6='Watershed Precip Data'!$K$3,'Watershed Precip Data'!K75)</f>
        <v>#N/A</v>
      </c>
      <c r="I73" s="238" t="e">
        <f>MIN(J73,G73+C73)</f>
        <v>#VALUE!</v>
      </c>
      <c r="J73" s="236" t="e">
        <f>'FM-1 &amp; FM-3'!$B$13*_xlfn.IFS(A73=$O$3,$R$3,A73=$O$4,$R$4,A73=$O$5,$R$5,A73=$O$6,$R$6,A73=$O$7,$R$7,A73=$O$8,$R$8,A73=$O$9, $R$9,A73=$O$10,$R$10,A73=$O$11,$R$11,A73=$O$12,$R$12,A73=$O$13,$R$13,A73=$O$14,$R$14)/30</f>
        <v>#VALUE!</v>
      </c>
    </row>
    <row r="74" spans="1:10">
      <c r="A74" s="19">
        <v>3</v>
      </c>
      <c r="B74" s="18">
        <v>12</v>
      </c>
      <c r="C74" s="70" t="e">
        <f>'WS-2, WS-3, &amp; WS-4'!$B$28*$M$3*H74</f>
        <v>#VALUE!</v>
      </c>
      <c r="D74" s="70">
        <v>0</v>
      </c>
      <c r="E74" s="70" t="e">
        <f>MAX(0,F74-$M$4)</f>
        <v>#VALUE!</v>
      </c>
      <c r="F74" s="71" t="e">
        <f t="shared" si="2"/>
        <v>#VALUE!</v>
      </c>
      <c r="G74" s="70" t="e">
        <f t="shared" si="3"/>
        <v>#VALUE!</v>
      </c>
      <c r="H74" s="70" t="e">
        <f>_xlfn.IFS('WS-2, WS-3, &amp; WS-4'!$B$6='Watershed Precip Data'!$C$3,'Watershed Precip Data'!C76,'Watershed Precip Data'!$C$14='Watershed Precip Data'!$D$3,'Watershed Precip Data'!D76,'WS-2, WS-3, &amp; WS-4'!$B$6='Watershed Precip Data'!$E$3,'Watershed Precip Data'!E76,'WS-2, WS-3, &amp; WS-4'!$B$6='Watershed Precip Data'!$F$3,'Watershed Precip Data'!F76,'WS-2, WS-3, &amp; WS-4'!$B$6='Watershed Precip Data'!$G$3,'Watershed Precip Data'!G76,'Watershed Precip Data'!$C$14='Watershed Precip Data'!$H$3,'Watershed Precip Data'!H76,'WS-2, WS-3, &amp; WS-4'!$B$6='Watershed Precip Data'!$I$3,'Watershed Precip Data'!I76,'WS-2, WS-3, &amp; WS-4'!$B$6='Watershed Precip Data'!$J$3,'Watershed Precip Data'!J76,'WS-2, WS-3, &amp; WS-4'!$B$6='Watershed Precip Data'!$K$3,'Watershed Precip Data'!K76)</f>
        <v>#N/A</v>
      </c>
      <c r="I74" s="238" t="e">
        <f>MIN(J74,G74+C74)</f>
        <v>#VALUE!</v>
      </c>
      <c r="J74" s="236" t="e">
        <f>'FM-1 &amp; FM-3'!$B$13*_xlfn.IFS(A74=$O$3,$R$3,A74=$O$4,$R$4,A74=$O$5,$R$5,A74=$O$6,$R$6,A74=$O$7,$R$7,A74=$O$8,$R$8,A74=$O$9, $R$9,A74=$O$10,$R$10,A74=$O$11,$R$11,A74=$O$12,$R$12,A74=$O$13,$R$13,A74=$O$14,$R$14)/30</f>
        <v>#VALUE!</v>
      </c>
    </row>
    <row r="75" spans="1:10">
      <c r="A75" s="19">
        <v>3</v>
      </c>
      <c r="B75" s="18">
        <v>13</v>
      </c>
      <c r="C75" s="70" t="e">
        <f>'WS-2, WS-3, &amp; WS-4'!$B$28*$M$3*H75</f>
        <v>#VALUE!</v>
      </c>
      <c r="D75" s="70">
        <v>0</v>
      </c>
      <c r="E75" s="70" t="e">
        <f>MAX(0,F75-$M$4)</f>
        <v>#VALUE!</v>
      </c>
      <c r="F75" s="71" t="e">
        <f t="shared" si="2"/>
        <v>#VALUE!</v>
      </c>
      <c r="G75" s="70" t="e">
        <f t="shared" si="3"/>
        <v>#VALUE!</v>
      </c>
      <c r="H75" s="70" t="e">
        <f>_xlfn.IFS('WS-2, WS-3, &amp; WS-4'!$B$6='Watershed Precip Data'!$C$3,'Watershed Precip Data'!C77,'Watershed Precip Data'!$C$14='Watershed Precip Data'!$D$3,'Watershed Precip Data'!D77,'WS-2, WS-3, &amp; WS-4'!$B$6='Watershed Precip Data'!$E$3,'Watershed Precip Data'!E77,'WS-2, WS-3, &amp; WS-4'!$B$6='Watershed Precip Data'!$F$3,'Watershed Precip Data'!F77,'WS-2, WS-3, &amp; WS-4'!$B$6='Watershed Precip Data'!$G$3,'Watershed Precip Data'!G77,'Watershed Precip Data'!$C$14='Watershed Precip Data'!$H$3,'Watershed Precip Data'!H77,'WS-2, WS-3, &amp; WS-4'!$B$6='Watershed Precip Data'!$I$3,'Watershed Precip Data'!I77,'WS-2, WS-3, &amp; WS-4'!$B$6='Watershed Precip Data'!$J$3,'Watershed Precip Data'!J77,'WS-2, WS-3, &amp; WS-4'!$B$6='Watershed Precip Data'!$K$3,'Watershed Precip Data'!K77)</f>
        <v>#N/A</v>
      </c>
      <c r="I75" s="238" t="e">
        <f>MIN(J75,G75+C75)</f>
        <v>#VALUE!</v>
      </c>
      <c r="J75" s="236" t="e">
        <f>'FM-1 &amp; FM-3'!$B$13*_xlfn.IFS(A75=$O$3,$R$3,A75=$O$4,$R$4,A75=$O$5,$R$5,A75=$O$6,$R$6,A75=$O$7,$R$7,A75=$O$8,$R$8,A75=$O$9, $R$9,A75=$O$10,$R$10,A75=$O$11,$R$11,A75=$O$12,$R$12,A75=$O$13,$R$13,A75=$O$14,$R$14)/30</f>
        <v>#VALUE!</v>
      </c>
    </row>
    <row r="76" spans="1:10">
      <c r="A76" s="19">
        <v>3</v>
      </c>
      <c r="B76" s="18">
        <v>14</v>
      </c>
      <c r="C76" s="70" t="e">
        <f>'WS-2, WS-3, &amp; WS-4'!$B$28*$M$3*H76</f>
        <v>#VALUE!</v>
      </c>
      <c r="D76" s="70">
        <v>0</v>
      </c>
      <c r="E76" s="70" t="e">
        <f>MAX(0,F76-$M$4)</f>
        <v>#VALUE!</v>
      </c>
      <c r="F76" s="71" t="e">
        <f t="shared" si="2"/>
        <v>#VALUE!</v>
      </c>
      <c r="G76" s="70" t="e">
        <f t="shared" si="3"/>
        <v>#VALUE!</v>
      </c>
      <c r="H76" s="70" t="e">
        <f>_xlfn.IFS('WS-2, WS-3, &amp; WS-4'!$B$6='Watershed Precip Data'!$C$3,'Watershed Precip Data'!C78,'Watershed Precip Data'!$C$14='Watershed Precip Data'!$D$3,'Watershed Precip Data'!D78,'WS-2, WS-3, &amp; WS-4'!$B$6='Watershed Precip Data'!$E$3,'Watershed Precip Data'!E78,'WS-2, WS-3, &amp; WS-4'!$B$6='Watershed Precip Data'!$F$3,'Watershed Precip Data'!F78,'WS-2, WS-3, &amp; WS-4'!$B$6='Watershed Precip Data'!$G$3,'Watershed Precip Data'!G78,'Watershed Precip Data'!$C$14='Watershed Precip Data'!$H$3,'Watershed Precip Data'!H78,'WS-2, WS-3, &amp; WS-4'!$B$6='Watershed Precip Data'!$I$3,'Watershed Precip Data'!I78,'WS-2, WS-3, &amp; WS-4'!$B$6='Watershed Precip Data'!$J$3,'Watershed Precip Data'!J78,'WS-2, WS-3, &amp; WS-4'!$B$6='Watershed Precip Data'!$K$3,'Watershed Precip Data'!K78)</f>
        <v>#N/A</v>
      </c>
      <c r="I76" s="238" t="e">
        <f>MIN(J76,G76+C76)</f>
        <v>#VALUE!</v>
      </c>
      <c r="J76" s="236" t="e">
        <f>'FM-1 &amp; FM-3'!$B$13*_xlfn.IFS(A76=$O$3,$R$3,A76=$O$4,$R$4,A76=$O$5,$R$5,A76=$O$6,$R$6,A76=$O$7,$R$7,A76=$O$8,$R$8,A76=$O$9, $R$9,A76=$O$10,$R$10,A76=$O$11,$R$11,A76=$O$12,$R$12,A76=$O$13,$R$13,A76=$O$14,$R$14)/30</f>
        <v>#VALUE!</v>
      </c>
    </row>
    <row r="77" spans="1:10">
      <c r="A77" s="19">
        <v>3</v>
      </c>
      <c r="B77" s="18">
        <v>15</v>
      </c>
      <c r="C77" s="70" t="e">
        <f>'WS-2, WS-3, &amp; WS-4'!$B$28*$M$3*H77</f>
        <v>#VALUE!</v>
      </c>
      <c r="D77" s="70">
        <v>0</v>
      </c>
      <c r="E77" s="70" t="e">
        <f>MAX(0,F77-$M$4)</f>
        <v>#VALUE!</v>
      </c>
      <c r="F77" s="71" t="e">
        <f t="shared" si="2"/>
        <v>#VALUE!</v>
      </c>
      <c r="G77" s="70" t="e">
        <f t="shared" si="3"/>
        <v>#VALUE!</v>
      </c>
      <c r="H77" s="70" t="e">
        <f>_xlfn.IFS('WS-2, WS-3, &amp; WS-4'!$B$6='Watershed Precip Data'!$C$3,'Watershed Precip Data'!C79,'Watershed Precip Data'!$C$14='Watershed Precip Data'!$D$3,'Watershed Precip Data'!D79,'WS-2, WS-3, &amp; WS-4'!$B$6='Watershed Precip Data'!$E$3,'Watershed Precip Data'!E79,'WS-2, WS-3, &amp; WS-4'!$B$6='Watershed Precip Data'!$F$3,'Watershed Precip Data'!F79,'WS-2, WS-3, &amp; WS-4'!$B$6='Watershed Precip Data'!$G$3,'Watershed Precip Data'!G79,'Watershed Precip Data'!$C$14='Watershed Precip Data'!$H$3,'Watershed Precip Data'!H79,'WS-2, WS-3, &amp; WS-4'!$B$6='Watershed Precip Data'!$I$3,'Watershed Precip Data'!I79,'WS-2, WS-3, &amp; WS-4'!$B$6='Watershed Precip Data'!$J$3,'Watershed Precip Data'!J79,'WS-2, WS-3, &amp; WS-4'!$B$6='Watershed Precip Data'!$K$3,'Watershed Precip Data'!K79)</f>
        <v>#N/A</v>
      </c>
      <c r="I77" s="238" t="e">
        <f>MIN(J77,G77+C77)</f>
        <v>#VALUE!</v>
      </c>
      <c r="J77" s="236" t="e">
        <f>'FM-1 &amp; FM-3'!$B$13*_xlfn.IFS(A77=$O$3,$R$3,A77=$O$4,$R$4,A77=$O$5,$R$5,A77=$O$6,$R$6,A77=$O$7,$R$7,A77=$O$8,$R$8,A77=$O$9, $R$9,A77=$O$10,$R$10,A77=$O$11,$R$11,A77=$O$12,$R$12,A77=$O$13,$R$13,A77=$O$14,$R$14)/30</f>
        <v>#VALUE!</v>
      </c>
    </row>
    <row r="78" spans="1:10">
      <c r="A78" s="19">
        <v>3</v>
      </c>
      <c r="B78" s="18">
        <v>16</v>
      </c>
      <c r="C78" s="70" t="e">
        <f>'WS-2, WS-3, &amp; WS-4'!$B$28*$M$3*H78</f>
        <v>#VALUE!</v>
      </c>
      <c r="D78" s="70">
        <v>0</v>
      </c>
      <c r="E78" s="70" t="e">
        <f>MAX(0,F78-$M$4)</f>
        <v>#VALUE!</v>
      </c>
      <c r="F78" s="71" t="e">
        <f t="shared" si="2"/>
        <v>#VALUE!</v>
      </c>
      <c r="G78" s="70" t="e">
        <f t="shared" si="3"/>
        <v>#VALUE!</v>
      </c>
      <c r="H78" s="70" t="e">
        <f>_xlfn.IFS('WS-2, WS-3, &amp; WS-4'!$B$6='Watershed Precip Data'!$C$3,'Watershed Precip Data'!C80,'Watershed Precip Data'!$C$14='Watershed Precip Data'!$D$3,'Watershed Precip Data'!D80,'WS-2, WS-3, &amp; WS-4'!$B$6='Watershed Precip Data'!$E$3,'Watershed Precip Data'!E80,'WS-2, WS-3, &amp; WS-4'!$B$6='Watershed Precip Data'!$F$3,'Watershed Precip Data'!F80,'WS-2, WS-3, &amp; WS-4'!$B$6='Watershed Precip Data'!$G$3,'Watershed Precip Data'!G80,'Watershed Precip Data'!$C$14='Watershed Precip Data'!$H$3,'Watershed Precip Data'!H80,'WS-2, WS-3, &amp; WS-4'!$B$6='Watershed Precip Data'!$I$3,'Watershed Precip Data'!I80,'WS-2, WS-3, &amp; WS-4'!$B$6='Watershed Precip Data'!$J$3,'Watershed Precip Data'!J80,'WS-2, WS-3, &amp; WS-4'!$B$6='Watershed Precip Data'!$K$3,'Watershed Precip Data'!K80)</f>
        <v>#N/A</v>
      </c>
      <c r="I78" s="238" t="e">
        <f>MIN(J78,G78+C78)</f>
        <v>#VALUE!</v>
      </c>
      <c r="J78" s="236" t="e">
        <f>'FM-1 &amp; FM-3'!$B$13*_xlfn.IFS(A78=$O$3,$R$3,A78=$O$4,$R$4,A78=$O$5,$R$5,A78=$O$6,$R$6,A78=$O$7,$R$7,A78=$O$8,$R$8,A78=$O$9, $R$9,A78=$O$10,$R$10,A78=$O$11,$R$11,A78=$O$12,$R$12,A78=$O$13,$R$13,A78=$O$14,$R$14)/30</f>
        <v>#VALUE!</v>
      </c>
    </row>
    <row r="79" spans="1:10">
      <c r="A79" s="19">
        <v>3</v>
      </c>
      <c r="B79" s="18">
        <v>17</v>
      </c>
      <c r="C79" s="70" t="e">
        <f>'WS-2, WS-3, &amp; WS-4'!$B$28*$M$3*H79</f>
        <v>#VALUE!</v>
      </c>
      <c r="D79" s="70">
        <v>0</v>
      </c>
      <c r="E79" s="70" t="e">
        <f>MAX(0,F79-$M$4)</f>
        <v>#VALUE!</v>
      </c>
      <c r="F79" s="71" t="e">
        <f t="shared" si="2"/>
        <v>#VALUE!</v>
      </c>
      <c r="G79" s="70" t="e">
        <f t="shared" si="3"/>
        <v>#VALUE!</v>
      </c>
      <c r="H79" s="70" t="e">
        <f>_xlfn.IFS('WS-2, WS-3, &amp; WS-4'!$B$6='Watershed Precip Data'!$C$3,'Watershed Precip Data'!C81,'Watershed Precip Data'!$C$14='Watershed Precip Data'!$D$3,'Watershed Precip Data'!D81,'WS-2, WS-3, &amp; WS-4'!$B$6='Watershed Precip Data'!$E$3,'Watershed Precip Data'!E81,'WS-2, WS-3, &amp; WS-4'!$B$6='Watershed Precip Data'!$F$3,'Watershed Precip Data'!F81,'WS-2, WS-3, &amp; WS-4'!$B$6='Watershed Precip Data'!$G$3,'Watershed Precip Data'!G81,'Watershed Precip Data'!$C$14='Watershed Precip Data'!$H$3,'Watershed Precip Data'!H81,'WS-2, WS-3, &amp; WS-4'!$B$6='Watershed Precip Data'!$I$3,'Watershed Precip Data'!I81,'WS-2, WS-3, &amp; WS-4'!$B$6='Watershed Precip Data'!$J$3,'Watershed Precip Data'!J81,'WS-2, WS-3, &amp; WS-4'!$B$6='Watershed Precip Data'!$K$3,'Watershed Precip Data'!K81)</f>
        <v>#N/A</v>
      </c>
      <c r="I79" s="238" t="e">
        <f>MIN(J79,G79+C79)</f>
        <v>#VALUE!</v>
      </c>
      <c r="J79" s="236" t="e">
        <f>'FM-1 &amp; FM-3'!$B$13*_xlfn.IFS(A79=$O$3,$R$3,A79=$O$4,$R$4,A79=$O$5,$R$5,A79=$O$6,$R$6,A79=$O$7,$R$7,A79=$O$8,$R$8,A79=$O$9, $R$9,A79=$O$10,$R$10,A79=$O$11,$R$11,A79=$O$12,$R$12,A79=$O$13,$R$13,A79=$O$14,$R$14)/30</f>
        <v>#VALUE!</v>
      </c>
    </row>
    <row r="80" spans="1:10">
      <c r="A80" s="19">
        <v>3</v>
      </c>
      <c r="B80" s="18">
        <v>18</v>
      </c>
      <c r="C80" s="70" t="e">
        <f>'WS-2, WS-3, &amp; WS-4'!$B$28*$M$3*H80</f>
        <v>#VALUE!</v>
      </c>
      <c r="D80" s="70">
        <v>0</v>
      </c>
      <c r="E80" s="70" t="e">
        <f>MAX(0,F80-$M$4)</f>
        <v>#VALUE!</v>
      </c>
      <c r="F80" s="71" t="e">
        <f t="shared" si="2"/>
        <v>#VALUE!</v>
      </c>
      <c r="G80" s="70" t="e">
        <f t="shared" si="3"/>
        <v>#VALUE!</v>
      </c>
      <c r="H80" s="70" t="e">
        <f>_xlfn.IFS('WS-2, WS-3, &amp; WS-4'!$B$6='Watershed Precip Data'!$C$3,'Watershed Precip Data'!C82,'Watershed Precip Data'!$C$14='Watershed Precip Data'!$D$3,'Watershed Precip Data'!D82,'WS-2, WS-3, &amp; WS-4'!$B$6='Watershed Precip Data'!$E$3,'Watershed Precip Data'!E82,'WS-2, WS-3, &amp; WS-4'!$B$6='Watershed Precip Data'!$F$3,'Watershed Precip Data'!F82,'WS-2, WS-3, &amp; WS-4'!$B$6='Watershed Precip Data'!$G$3,'Watershed Precip Data'!G82,'Watershed Precip Data'!$C$14='Watershed Precip Data'!$H$3,'Watershed Precip Data'!H82,'WS-2, WS-3, &amp; WS-4'!$B$6='Watershed Precip Data'!$I$3,'Watershed Precip Data'!I82,'WS-2, WS-3, &amp; WS-4'!$B$6='Watershed Precip Data'!$J$3,'Watershed Precip Data'!J82,'WS-2, WS-3, &amp; WS-4'!$B$6='Watershed Precip Data'!$K$3,'Watershed Precip Data'!K82)</f>
        <v>#N/A</v>
      </c>
      <c r="I80" s="238" t="e">
        <f>MIN(J80,G80+C80)</f>
        <v>#VALUE!</v>
      </c>
      <c r="J80" s="236" t="e">
        <f>'FM-1 &amp; FM-3'!$B$13*_xlfn.IFS(A80=$O$3,$R$3,A80=$O$4,$R$4,A80=$O$5,$R$5,A80=$O$6,$R$6,A80=$O$7,$R$7,A80=$O$8,$R$8,A80=$O$9, $R$9,A80=$O$10,$R$10,A80=$O$11,$R$11,A80=$O$12,$R$12,A80=$O$13,$R$13,A80=$O$14,$R$14)/30</f>
        <v>#VALUE!</v>
      </c>
    </row>
    <row r="81" spans="1:10">
      <c r="A81" s="19">
        <v>3</v>
      </c>
      <c r="B81" s="18">
        <v>19</v>
      </c>
      <c r="C81" s="70" t="e">
        <f>'WS-2, WS-3, &amp; WS-4'!$B$28*$M$3*H81</f>
        <v>#VALUE!</v>
      </c>
      <c r="D81" s="70">
        <v>0</v>
      </c>
      <c r="E81" s="70" t="e">
        <f>MAX(0,F81-$M$4)</f>
        <v>#VALUE!</v>
      </c>
      <c r="F81" s="71" t="e">
        <f t="shared" si="2"/>
        <v>#VALUE!</v>
      </c>
      <c r="G81" s="70" t="e">
        <f t="shared" si="3"/>
        <v>#VALUE!</v>
      </c>
      <c r="H81" s="70" t="e">
        <f>_xlfn.IFS('WS-2, WS-3, &amp; WS-4'!$B$6='Watershed Precip Data'!$C$3,'Watershed Precip Data'!C83,'Watershed Precip Data'!$C$14='Watershed Precip Data'!$D$3,'Watershed Precip Data'!D83,'WS-2, WS-3, &amp; WS-4'!$B$6='Watershed Precip Data'!$E$3,'Watershed Precip Data'!E83,'WS-2, WS-3, &amp; WS-4'!$B$6='Watershed Precip Data'!$F$3,'Watershed Precip Data'!F83,'WS-2, WS-3, &amp; WS-4'!$B$6='Watershed Precip Data'!$G$3,'Watershed Precip Data'!G83,'Watershed Precip Data'!$C$14='Watershed Precip Data'!$H$3,'Watershed Precip Data'!H83,'WS-2, WS-3, &amp; WS-4'!$B$6='Watershed Precip Data'!$I$3,'Watershed Precip Data'!I83,'WS-2, WS-3, &amp; WS-4'!$B$6='Watershed Precip Data'!$J$3,'Watershed Precip Data'!J83,'WS-2, WS-3, &amp; WS-4'!$B$6='Watershed Precip Data'!$K$3,'Watershed Precip Data'!K83)</f>
        <v>#N/A</v>
      </c>
      <c r="I81" s="238" t="e">
        <f>MIN(J81,G81+C81)</f>
        <v>#VALUE!</v>
      </c>
      <c r="J81" s="236" t="e">
        <f>'FM-1 &amp; FM-3'!$B$13*_xlfn.IFS(A81=$O$3,$R$3,A81=$O$4,$R$4,A81=$O$5,$R$5,A81=$O$6,$R$6,A81=$O$7,$R$7,A81=$O$8,$R$8,A81=$O$9, $R$9,A81=$O$10,$R$10,A81=$O$11,$R$11,A81=$O$12,$R$12,A81=$O$13,$R$13,A81=$O$14,$R$14)/30</f>
        <v>#VALUE!</v>
      </c>
    </row>
    <row r="82" spans="1:10">
      <c r="A82" s="19">
        <v>3</v>
      </c>
      <c r="B82" s="18">
        <v>20</v>
      </c>
      <c r="C82" s="70" t="e">
        <f>'WS-2, WS-3, &amp; WS-4'!$B$28*$M$3*H82</f>
        <v>#VALUE!</v>
      </c>
      <c r="D82" s="70">
        <v>0</v>
      </c>
      <c r="E82" s="70" t="e">
        <f>MAX(0,F82-$M$4)</f>
        <v>#VALUE!</v>
      </c>
      <c r="F82" s="71" t="e">
        <f t="shared" si="2"/>
        <v>#VALUE!</v>
      </c>
      <c r="G82" s="70" t="e">
        <f t="shared" si="3"/>
        <v>#VALUE!</v>
      </c>
      <c r="H82" s="70" t="e">
        <f>_xlfn.IFS('WS-2, WS-3, &amp; WS-4'!$B$6='Watershed Precip Data'!$C$3,'Watershed Precip Data'!C84,'Watershed Precip Data'!$C$14='Watershed Precip Data'!$D$3,'Watershed Precip Data'!D84,'WS-2, WS-3, &amp; WS-4'!$B$6='Watershed Precip Data'!$E$3,'Watershed Precip Data'!E84,'WS-2, WS-3, &amp; WS-4'!$B$6='Watershed Precip Data'!$F$3,'Watershed Precip Data'!F84,'WS-2, WS-3, &amp; WS-4'!$B$6='Watershed Precip Data'!$G$3,'Watershed Precip Data'!G84,'Watershed Precip Data'!$C$14='Watershed Precip Data'!$H$3,'Watershed Precip Data'!H84,'WS-2, WS-3, &amp; WS-4'!$B$6='Watershed Precip Data'!$I$3,'Watershed Precip Data'!I84,'WS-2, WS-3, &amp; WS-4'!$B$6='Watershed Precip Data'!$J$3,'Watershed Precip Data'!J84,'WS-2, WS-3, &amp; WS-4'!$B$6='Watershed Precip Data'!$K$3,'Watershed Precip Data'!K84)</f>
        <v>#N/A</v>
      </c>
      <c r="I82" s="238" t="e">
        <f>MIN(J82,G82+C82)</f>
        <v>#VALUE!</v>
      </c>
      <c r="J82" s="236" t="e">
        <f>'FM-1 &amp; FM-3'!$B$13*_xlfn.IFS(A82=$O$3,$R$3,A82=$O$4,$R$4,A82=$O$5,$R$5,A82=$O$6,$R$6,A82=$O$7,$R$7,A82=$O$8,$R$8,A82=$O$9, $R$9,A82=$O$10,$R$10,A82=$O$11,$R$11,A82=$O$12,$R$12,A82=$O$13,$R$13,A82=$O$14,$R$14)/30</f>
        <v>#VALUE!</v>
      </c>
    </row>
    <row r="83" spans="1:10">
      <c r="A83" s="19">
        <v>3</v>
      </c>
      <c r="B83" s="18">
        <v>21</v>
      </c>
      <c r="C83" s="70" t="e">
        <f>'WS-2, WS-3, &amp; WS-4'!$B$28*$M$3*H83</f>
        <v>#VALUE!</v>
      </c>
      <c r="D83" s="70">
        <v>0</v>
      </c>
      <c r="E83" s="70" t="e">
        <f>MAX(0,F83-$M$4)</f>
        <v>#VALUE!</v>
      </c>
      <c r="F83" s="71" t="e">
        <f t="shared" si="2"/>
        <v>#VALUE!</v>
      </c>
      <c r="G83" s="70" t="e">
        <f t="shared" si="3"/>
        <v>#VALUE!</v>
      </c>
      <c r="H83" s="70" t="e">
        <f>_xlfn.IFS('WS-2, WS-3, &amp; WS-4'!$B$6='Watershed Precip Data'!$C$3,'Watershed Precip Data'!C85,'Watershed Precip Data'!$C$14='Watershed Precip Data'!$D$3,'Watershed Precip Data'!D85,'WS-2, WS-3, &amp; WS-4'!$B$6='Watershed Precip Data'!$E$3,'Watershed Precip Data'!E85,'WS-2, WS-3, &amp; WS-4'!$B$6='Watershed Precip Data'!$F$3,'Watershed Precip Data'!F85,'WS-2, WS-3, &amp; WS-4'!$B$6='Watershed Precip Data'!$G$3,'Watershed Precip Data'!G85,'Watershed Precip Data'!$C$14='Watershed Precip Data'!$H$3,'Watershed Precip Data'!H85,'WS-2, WS-3, &amp; WS-4'!$B$6='Watershed Precip Data'!$I$3,'Watershed Precip Data'!I85,'WS-2, WS-3, &amp; WS-4'!$B$6='Watershed Precip Data'!$J$3,'Watershed Precip Data'!J85,'WS-2, WS-3, &amp; WS-4'!$B$6='Watershed Precip Data'!$K$3,'Watershed Precip Data'!K85)</f>
        <v>#N/A</v>
      </c>
      <c r="I83" s="238" t="e">
        <f>MIN(J83,G83+C83)</f>
        <v>#VALUE!</v>
      </c>
      <c r="J83" s="236" t="e">
        <f>'FM-1 &amp; FM-3'!$B$13*_xlfn.IFS(A83=$O$3,$R$3,A83=$O$4,$R$4,A83=$O$5,$R$5,A83=$O$6,$R$6,A83=$O$7,$R$7,A83=$O$8,$R$8,A83=$O$9, $R$9,A83=$O$10,$R$10,A83=$O$11,$R$11,A83=$O$12,$R$12,A83=$O$13,$R$13,A83=$O$14,$R$14)/30</f>
        <v>#VALUE!</v>
      </c>
    </row>
    <row r="84" spans="1:10">
      <c r="A84" s="19">
        <v>3</v>
      </c>
      <c r="B84" s="18">
        <v>22</v>
      </c>
      <c r="C84" s="70" t="e">
        <f>'WS-2, WS-3, &amp; WS-4'!$B$28*$M$3*H84</f>
        <v>#VALUE!</v>
      </c>
      <c r="D84" s="70">
        <v>0</v>
      </c>
      <c r="E84" s="70" t="e">
        <f>MAX(0,F84-$M$4)</f>
        <v>#VALUE!</v>
      </c>
      <c r="F84" s="71" t="e">
        <f t="shared" si="2"/>
        <v>#VALUE!</v>
      </c>
      <c r="G84" s="70" t="e">
        <f t="shared" si="3"/>
        <v>#VALUE!</v>
      </c>
      <c r="H84" s="70" t="e">
        <f>_xlfn.IFS('WS-2, WS-3, &amp; WS-4'!$B$6='Watershed Precip Data'!$C$3,'Watershed Precip Data'!C86,'Watershed Precip Data'!$C$14='Watershed Precip Data'!$D$3,'Watershed Precip Data'!D86,'WS-2, WS-3, &amp; WS-4'!$B$6='Watershed Precip Data'!$E$3,'Watershed Precip Data'!E86,'WS-2, WS-3, &amp; WS-4'!$B$6='Watershed Precip Data'!$F$3,'Watershed Precip Data'!F86,'WS-2, WS-3, &amp; WS-4'!$B$6='Watershed Precip Data'!$G$3,'Watershed Precip Data'!G86,'Watershed Precip Data'!$C$14='Watershed Precip Data'!$H$3,'Watershed Precip Data'!H86,'WS-2, WS-3, &amp; WS-4'!$B$6='Watershed Precip Data'!$I$3,'Watershed Precip Data'!I86,'WS-2, WS-3, &amp; WS-4'!$B$6='Watershed Precip Data'!$J$3,'Watershed Precip Data'!J86,'WS-2, WS-3, &amp; WS-4'!$B$6='Watershed Precip Data'!$K$3,'Watershed Precip Data'!K86)</f>
        <v>#N/A</v>
      </c>
      <c r="I84" s="238" t="e">
        <f>MIN(J84,G84+C84)</f>
        <v>#VALUE!</v>
      </c>
      <c r="J84" s="236" t="e">
        <f>'FM-1 &amp; FM-3'!$B$13*_xlfn.IFS(A84=$O$3,$R$3,A84=$O$4,$R$4,A84=$O$5,$R$5,A84=$O$6,$R$6,A84=$O$7,$R$7,A84=$O$8,$R$8,A84=$O$9, $R$9,A84=$O$10,$R$10,A84=$O$11,$R$11,A84=$O$12,$R$12,A84=$O$13,$R$13,A84=$O$14,$R$14)/30</f>
        <v>#VALUE!</v>
      </c>
    </row>
    <row r="85" spans="1:10">
      <c r="A85" s="19">
        <v>3</v>
      </c>
      <c r="B85" s="18">
        <v>23</v>
      </c>
      <c r="C85" s="70" t="e">
        <f>'WS-2, WS-3, &amp; WS-4'!$B$28*$M$3*H85</f>
        <v>#VALUE!</v>
      </c>
      <c r="D85" s="70">
        <v>0</v>
      </c>
      <c r="E85" s="70" t="e">
        <f>MAX(0,F85-$M$4)</f>
        <v>#VALUE!</v>
      </c>
      <c r="F85" s="71" t="e">
        <f t="shared" si="2"/>
        <v>#VALUE!</v>
      </c>
      <c r="G85" s="70" t="e">
        <f t="shared" si="3"/>
        <v>#VALUE!</v>
      </c>
      <c r="H85" s="70" t="e">
        <f>_xlfn.IFS('WS-2, WS-3, &amp; WS-4'!$B$6='Watershed Precip Data'!$C$3,'Watershed Precip Data'!C87,'Watershed Precip Data'!$C$14='Watershed Precip Data'!$D$3,'Watershed Precip Data'!D87,'WS-2, WS-3, &amp; WS-4'!$B$6='Watershed Precip Data'!$E$3,'Watershed Precip Data'!E87,'WS-2, WS-3, &amp; WS-4'!$B$6='Watershed Precip Data'!$F$3,'Watershed Precip Data'!F87,'WS-2, WS-3, &amp; WS-4'!$B$6='Watershed Precip Data'!$G$3,'Watershed Precip Data'!G87,'Watershed Precip Data'!$C$14='Watershed Precip Data'!$H$3,'Watershed Precip Data'!H87,'WS-2, WS-3, &amp; WS-4'!$B$6='Watershed Precip Data'!$I$3,'Watershed Precip Data'!I87,'WS-2, WS-3, &amp; WS-4'!$B$6='Watershed Precip Data'!$J$3,'Watershed Precip Data'!J87,'WS-2, WS-3, &amp; WS-4'!$B$6='Watershed Precip Data'!$K$3,'Watershed Precip Data'!K87)</f>
        <v>#N/A</v>
      </c>
      <c r="I85" s="238" t="e">
        <f>MIN(J85,G85+C85)</f>
        <v>#VALUE!</v>
      </c>
      <c r="J85" s="236" t="e">
        <f>'FM-1 &amp; FM-3'!$B$13*_xlfn.IFS(A85=$O$3,$R$3,A85=$O$4,$R$4,A85=$O$5,$R$5,A85=$O$6,$R$6,A85=$O$7,$R$7,A85=$O$8,$R$8,A85=$O$9, $R$9,A85=$O$10,$R$10,A85=$O$11,$R$11,A85=$O$12,$R$12,A85=$O$13,$R$13,A85=$O$14,$R$14)/30</f>
        <v>#VALUE!</v>
      </c>
    </row>
    <row r="86" spans="1:10">
      <c r="A86" s="19">
        <v>3</v>
      </c>
      <c r="B86" s="18">
        <v>24</v>
      </c>
      <c r="C86" s="70" t="e">
        <f>'WS-2, WS-3, &amp; WS-4'!$B$28*$M$3*H86</f>
        <v>#VALUE!</v>
      </c>
      <c r="D86" s="70">
        <v>0</v>
      </c>
      <c r="E86" s="70" t="e">
        <f>MAX(0,F86-$M$4)</f>
        <v>#VALUE!</v>
      </c>
      <c r="F86" s="71" t="e">
        <f t="shared" si="2"/>
        <v>#VALUE!</v>
      </c>
      <c r="G86" s="70" t="e">
        <f t="shared" si="3"/>
        <v>#VALUE!</v>
      </c>
      <c r="H86" s="70" t="e">
        <f>_xlfn.IFS('WS-2, WS-3, &amp; WS-4'!$B$6='Watershed Precip Data'!$C$3,'Watershed Precip Data'!C88,'Watershed Precip Data'!$C$14='Watershed Precip Data'!$D$3,'Watershed Precip Data'!D88,'WS-2, WS-3, &amp; WS-4'!$B$6='Watershed Precip Data'!$E$3,'Watershed Precip Data'!E88,'WS-2, WS-3, &amp; WS-4'!$B$6='Watershed Precip Data'!$F$3,'Watershed Precip Data'!F88,'WS-2, WS-3, &amp; WS-4'!$B$6='Watershed Precip Data'!$G$3,'Watershed Precip Data'!G88,'Watershed Precip Data'!$C$14='Watershed Precip Data'!$H$3,'Watershed Precip Data'!H88,'WS-2, WS-3, &amp; WS-4'!$B$6='Watershed Precip Data'!$I$3,'Watershed Precip Data'!I88,'WS-2, WS-3, &amp; WS-4'!$B$6='Watershed Precip Data'!$J$3,'Watershed Precip Data'!J88,'WS-2, WS-3, &amp; WS-4'!$B$6='Watershed Precip Data'!$K$3,'Watershed Precip Data'!K88)</f>
        <v>#N/A</v>
      </c>
      <c r="I86" s="238" t="e">
        <f>MIN(J86,G86+C86)</f>
        <v>#VALUE!</v>
      </c>
      <c r="J86" s="236" t="e">
        <f>'FM-1 &amp; FM-3'!$B$13*_xlfn.IFS(A86=$O$3,$R$3,A86=$O$4,$R$4,A86=$O$5,$R$5,A86=$O$6,$R$6,A86=$O$7,$R$7,A86=$O$8,$R$8,A86=$O$9, $R$9,A86=$O$10,$R$10,A86=$O$11,$R$11,A86=$O$12,$R$12,A86=$O$13,$R$13,A86=$O$14,$R$14)/30</f>
        <v>#VALUE!</v>
      </c>
    </row>
    <row r="87" spans="1:10">
      <c r="A87" s="19">
        <v>3</v>
      </c>
      <c r="B87" s="18">
        <v>25</v>
      </c>
      <c r="C87" s="70" t="e">
        <f>'WS-2, WS-3, &amp; WS-4'!$B$28*$M$3*H87</f>
        <v>#VALUE!</v>
      </c>
      <c r="D87" s="70">
        <v>0</v>
      </c>
      <c r="E87" s="70" t="e">
        <f>MAX(0,F87-$M$4)</f>
        <v>#VALUE!</v>
      </c>
      <c r="F87" s="71" t="e">
        <f t="shared" si="2"/>
        <v>#VALUE!</v>
      </c>
      <c r="G87" s="70" t="e">
        <f t="shared" si="3"/>
        <v>#VALUE!</v>
      </c>
      <c r="H87" s="70" t="e">
        <f>_xlfn.IFS('WS-2, WS-3, &amp; WS-4'!$B$6='Watershed Precip Data'!$C$3,'Watershed Precip Data'!C89,'Watershed Precip Data'!$C$14='Watershed Precip Data'!$D$3,'Watershed Precip Data'!D89,'WS-2, WS-3, &amp; WS-4'!$B$6='Watershed Precip Data'!$E$3,'Watershed Precip Data'!E89,'WS-2, WS-3, &amp; WS-4'!$B$6='Watershed Precip Data'!$F$3,'Watershed Precip Data'!F89,'WS-2, WS-3, &amp; WS-4'!$B$6='Watershed Precip Data'!$G$3,'Watershed Precip Data'!G89,'Watershed Precip Data'!$C$14='Watershed Precip Data'!$H$3,'Watershed Precip Data'!H89,'WS-2, WS-3, &amp; WS-4'!$B$6='Watershed Precip Data'!$I$3,'Watershed Precip Data'!I89,'WS-2, WS-3, &amp; WS-4'!$B$6='Watershed Precip Data'!$J$3,'Watershed Precip Data'!J89,'WS-2, WS-3, &amp; WS-4'!$B$6='Watershed Precip Data'!$K$3,'Watershed Precip Data'!K89)</f>
        <v>#N/A</v>
      </c>
      <c r="I87" s="238" t="e">
        <f>MIN(J87,G87+C87)</f>
        <v>#VALUE!</v>
      </c>
      <c r="J87" s="236" t="e">
        <f>'FM-1 &amp; FM-3'!$B$13*_xlfn.IFS(A87=$O$3,$R$3,A87=$O$4,$R$4,A87=$O$5,$R$5,A87=$O$6,$R$6,A87=$O$7,$R$7,A87=$O$8,$R$8,A87=$O$9, $R$9,A87=$O$10,$R$10,A87=$O$11,$R$11,A87=$O$12,$R$12,A87=$O$13,$R$13,A87=$O$14,$R$14)/30</f>
        <v>#VALUE!</v>
      </c>
    </row>
    <row r="88" spans="1:10">
      <c r="A88" s="19">
        <v>3</v>
      </c>
      <c r="B88" s="18">
        <v>26</v>
      </c>
      <c r="C88" s="70" t="e">
        <f>'WS-2, WS-3, &amp; WS-4'!$B$28*$M$3*H88</f>
        <v>#VALUE!</v>
      </c>
      <c r="D88" s="70">
        <v>0</v>
      </c>
      <c r="E88" s="70" t="e">
        <f>MAX(0,F88-$M$4)</f>
        <v>#VALUE!</v>
      </c>
      <c r="F88" s="71" t="e">
        <f t="shared" si="2"/>
        <v>#VALUE!</v>
      </c>
      <c r="G88" s="70" t="e">
        <f t="shared" si="3"/>
        <v>#VALUE!</v>
      </c>
      <c r="H88" s="70" t="e">
        <f>_xlfn.IFS('WS-2, WS-3, &amp; WS-4'!$B$6='Watershed Precip Data'!$C$3,'Watershed Precip Data'!C90,'Watershed Precip Data'!$C$14='Watershed Precip Data'!$D$3,'Watershed Precip Data'!D90,'WS-2, WS-3, &amp; WS-4'!$B$6='Watershed Precip Data'!$E$3,'Watershed Precip Data'!E90,'WS-2, WS-3, &amp; WS-4'!$B$6='Watershed Precip Data'!$F$3,'Watershed Precip Data'!F90,'WS-2, WS-3, &amp; WS-4'!$B$6='Watershed Precip Data'!$G$3,'Watershed Precip Data'!G90,'Watershed Precip Data'!$C$14='Watershed Precip Data'!$H$3,'Watershed Precip Data'!H90,'WS-2, WS-3, &amp; WS-4'!$B$6='Watershed Precip Data'!$I$3,'Watershed Precip Data'!I90,'WS-2, WS-3, &amp; WS-4'!$B$6='Watershed Precip Data'!$J$3,'Watershed Precip Data'!J90,'WS-2, WS-3, &amp; WS-4'!$B$6='Watershed Precip Data'!$K$3,'Watershed Precip Data'!K90)</f>
        <v>#N/A</v>
      </c>
      <c r="I88" s="238" t="e">
        <f>MIN(J88,G88+C88)</f>
        <v>#VALUE!</v>
      </c>
      <c r="J88" s="236" t="e">
        <f>'FM-1 &amp; FM-3'!$B$13*_xlfn.IFS(A88=$O$3,$R$3,A88=$O$4,$R$4,A88=$O$5,$R$5,A88=$O$6,$R$6,A88=$O$7,$R$7,A88=$O$8,$R$8,A88=$O$9, $R$9,A88=$O$10,$R$10,A88=$O$11,$R$11,A88=$O$12,$R$12,A88=$O$13,$R$13,A88=$O$14,$R$14)/30</f>
        <v>#VALUE!</v>
      </c>
    </row>
    <row r="89" spans="1:10">
      <c r="A89" s="19">
        <v>3</v>
      </c>
      <c r="B89" s="18">
        <v>27</v>
      </c>
      <c r="C89" s="70" t="e">
        <f>'WS-2, WS-3, &amp; WS-4'!$B$28*$M$3*H89</f>
        <v>#VALUE!</v>
      </c>
      <c r="D89" s="70">
        <v>0</v>
      </c>
      <c r="E89" s="70" t="e">
        <f>MAX(0,F89-$M$4)</f>
        <v>#VALUE!</v>
      </c>
      <c r="F89" s="71" t="e">
        <f t="shared" si="2"/>
        <v>#VALUE!</v>
      </c>
      <c r="G89" s="70" t="e">
        <f t="shared" si="3"/>
        <v>#VALUE!</v>
      </c>
      <c r="H89" s="70" t="e">
        <f>_xlfn.IFS('WS-2, WS-3, &amp; WS-4'!$B$6='Watershed Precip Data'!$C$3,'Watershed Precip Data'!C91,'Watershed Precip Data'!$C$14='Watershed Precip Data'!$D$3,'Watershed Precip Data'!D91,'WS-2, WS-3, &amp; WS-4'!$B$6='Watershed Precip Data'!$E$3,'Watershed Precip Data'!E91,'WS-2, WS-3, &amp; WS-4'!$B$6='Watershed Precip Data'!$F$3,'Watershed Precip Data'!F91,'WS-2, WS-3, &amp; WS-4'!$B$6='Watershed Precip Data'!$G$3,'Watershed Precip Data'!G91,'Watershed Precip Data'!$C$14='Watershed Precip Data'!$H$3,'Watershed Precip Data'!H91,'WS-2, WS-3, &amp; WS-4'!$B$6='Watershed Precip Data'!$I$3,'Watershed Precip Data'!I91,'WS-2, WS-3, &amp; WS-4'!$B$6='Watershed Precip Data'!$J$3,'Watershed Precip Data'!J91,'WS-2, WS-3, &amp; WS-4'!$B$6='Watershed Precip Data'!$K$3,'Watershed Precip Data'!K91)</f>
        <v>#N/A</v>
      </c>
      <c r="I89" s="238" t="e">
        <f>MIN(J89,G89+C89)</f>
        <v>#VALUE!</v>
      </c>
      <c r="J89" s="236" t="e">
        <f>'FM-1 &amp; FM-3'!$B$13*_xlfn.IFS(A89=$O$3,$R$3,A89=$O$4,$R$4,A89=$O$5,$R$5,A89=$O$6,$R$6,A89=$O$7,$R$7,A89=$O$8,$R$8,A89=$O$9, $R$9,A89=$O$10,$R$10,A89=$O$11,$R$11,A89=$O$12,$R$12,A89=$O$13,$R$13,A89=$O$14,$R$14)/30</f>
        <v>#VALUE!</v>
      </c>
    </row>
    <row r="90" spans="1:10">
      <c r="A90" s="19">
        <v>3</v>
      </c>
      <c r="B90" s="18">
        <v>28</v>
      </c>
      <c r="C90" s="70" t="e">
        <f>'WS-2, WS-3, &amp; WS-4'!$B$28*$M$3*H90</f>
        <v>#VALUE!</v>
      </c>
      <c r="D90" s="70">
        <v>0</v>
      </c>
      <c r="E90" s="70" t="e">
        <f>MAX(0,F90-$M$4)</f>
        <v>#VALUE!</v>
      </c>
      <c r="F90" s="71" t="e">
        <f t="shared" si="2"/>
        <v>#VALUE!</v>
      </c>
      <c r="G90" s="70" t="e">
        <f t="shared" si="3"/>
        <v>#VALUE!</v>
      </c>
      <c r="H90" s="70" t="e">
        <f>_xlfn.IFS('WS-2, WS-3, &amp; WS-4'!$B$6='Watershed Precip Data'!$C$3,'Watershed Precip Data'!C92,'Watershed Precip Data'!$C$14='Watershed Precip Data'!$D$3,'Watershed Precip Data'!D92,'WS-2, WS-3, &amp; WS-4'!$B$6='Watershed Precip Data'!$E$3,'Watershed Precip Data'!E92,'WS-2, WS-3, &amp; WS-4'!$B$6='Watershed Precip Data'!$F$3,'Watershed Precip Data'!F92,'WS-2, WS-3, &amp; WS-4'!$B$6='Watershed Precip Data'!$G$3,'Watershed Precip Data'!G92,'Watershed Precip Data'!$C$14='Watershed Precip Data'!$H$3,'Watershed Precip Data'!H92,'WS-2, WS-3, &amp; WS-4'!$B$6='Watershed Precip Data'!$I$3,'Watershed Precip Data'!I92,'WS-2, WS-3, &amp; WS-4'!$B$6='Watershed Precip Data'!$J$3,'Watershed Precip Data'!J92,'WS-2, WS-3, &amp; WS-4'!$B$6='Watershed Precip Data'!$K$3,'Watershed Precip Data'!K92)</f>
        <v>#N/A</v>
      </c>
      <c r="I90" s="238" t="e">
        <f>MIN(J90,G90+C90)</f>
        <v>#VALUE!</v>
      </c>
      <c r="J90" s="236" t="e">
        <f>'FM-1 &amp; FM-3'!$B$13*_xlfn.IFS(A90=$O$3,$R$3,A90=$O$4,$R$4,A90=$O$5,$R$5,A90=$O$6,$R$6,A90=$O$7,$R$7,A90=$O$8,$R$8,A90=$O$9, $R$9,A90=$O$10,$R$10,A90=$O$11,$R$11,A90=$O$12,$R$12,A90=$O$13,$R$13,A90=$O$14,$R$14)/30</f>
        <v>#VALUE!</v>
      </c>
    </row>
    <row r="91" spans="1:10">
      <c r="A91" s="19">
        <v>3</v>
      </c>
      <c r="B91" s="18">
        <v>29</v>
      </c>
      <c r="C91" s="70" t="e">
        <f>'WS-2, WS-3, &amp; WS-4'!$B$28*$M$3*H91</f>
        <v>#VALUE!</v>
      </c>
      <c r="D91" s="70">
        <v>0</v>
      </c>
      <c r="E91" s="70" t="e">
        <f>MAX(0,F91-$M$4)</f>
        <v>#VALUE!</v>
      </c>
      <c r="F91" s="71" t="e">
        <f t="shared" si="2"/>
        <v>#VALUE!</v>
      </c>
      <c r="G91" s="70" t="e">
        <f t="shared" si="3"/>
        <v>#VALUE!</v>
      </c>
      <c r="H91" s="70" t="e">
        <f>_xlfn.IFS('WS-2, WS-3, &amp; WS-4'!$B$6='Watershed Precip Data'!$C$3,'Watershed Precip Data'!C93,'Watershed Precip Data'!$C$14='Watershed Precip Data'!$D$3,'Watershed Precip Data'!D93,'WS-2, WS-3, &amp; WS-4'!$B$6='Watershed Precip Data'!$E$3,'Watershed Precip Data'!E93,'WS-2, WS-3, &amp; WS-4'!$B$6='Watershed Precip Data'!$F$3,'Watershed Precip Data'!F93,'WS-2, WS-3, &amp; WS-4'!$B$6='Watershed Precip Data'!$G$3,'Watershed Precip Data'!G93,'Watershed Precip Data'!$C$14='Watershed Precip Data'!$H$3,'Watershed Precip Data'!H93,'WS-2, WS-3, &amp; WS-4'!$B$6='Watershed Precip Data'!$I$3,'Watershed Precip Data'!I93,'WS-2, WS-3, &amp; WS-4'!$B$6='Watershed Precip Data'!$J$3,'Watershed Precip Data'!J93,'WS-2, WS-3, &amp; WS-4'!$B$6='Watershed Precip Data'!$K$3,'Watershed Precip Data'!K93)</f>
        <v>#N/A</v>
      </c>
      <c r="I91" s="238" t="e">
        <f>MIN(J91,G91+C91)</f>
        <v>#VALUE!</v>
      </c>
      <c r="J91" s="236" t="e">
        <f>'FM-1 &amp; FM-3'!$B$13*_xlfn.IFS(A91=$O$3,$R$3,A91=$O$4,$R$4,A91=$O$5,$R$5,A91=$O$6,$R$6,A91=$O$7,$R$7,A91=$O$8,$R$8,A91=$O$9, $R$9,A91=$O$10,$R$10,A91=$O$11,$R$11,A91=$O$12,$R$12,A91=$O$13,$R$13,A91=$O$14,$R$14)/30</f>
        <v>#VALUE!</v>
      </c>
    </row>
    <row r="92" spans="1:10">
      <c r="A92" s="19">
        <v>3</v>
      </c>
      <c r="B92" s="18">
        <v>30</v>
      </c>
      <c r="C92" s="70" t="e">
        <f>'WS-2, WS-3, &amp; WS-4'!$B$28*$M$3*H92</f>
        <v>#VALUE!</v>
      </c>
      <c r="D92" s="70">
        <v>0</v>
      </c>
      <c r="E92" s="70" t="e">
        <f>MAX(0,F92-$M$4)</f>
        <v>#VALUE!</v>
      </c>
      <c r="F92" s="71" t="e">
        <f t="shared" si="2"/>
        <v>#VALUE!</v>
      </c>
      <c r="G92" s="70" t="e">
        <f t="shared" si="3"/>
        <v>#VALUE!</v>
      </c>
      <c r="H92" s="70" t="e">
        <f>_xlfn.IFS('WS-2, WS-3, &amp; WS-4'!$B$6='Watershed Precip Data'!$C$3,'Watershed Precip Data'!C94,'Watershed Precip Data'!$C$14='Watershed Precip Data'!$D$3,'Watershed Precip Data'!D94,'WS-2, WS-3, &amp; WS-4'!$B$6='Watershed Precip Data'!$E$3,'Watershed Precip Data'!E94,'WS-2, WS-3, &amp; WS-4'!$B$6='Watershed Precip Data'!$F$3,'Watershed Precip Data'!F94,'WS-2, WS-3, &amp; WS-4'!$B$6='Watershed Precip Data'!$G$3,'Watershed Precip Data'!G94,'Watershed Precip Data'!$C$14='Watershed Precip Data'!$H$3,'Watershed Precip Data'!H94,'WS-2, WS-3, &amp; WS-4'!$B$6='Watershed Precip Data'!$I$3,'Watershed Precip Data'!I94,'WS-2, WS-3, &amp; WS-4'!$B$6='Watershed Precip Data'!$J$3,'Watershed Precip Data'!J94,'WS-2, WS-3, &amp; WS-4'!$B$6='Watershed Precip Data'!$K$3,'Watershed Precip Data'!K94)</f>
        <v>#N/A</v>
      </c>
      <c r="I92" s="238" t="e">
        <f>MIN(J92,G92+C92)</f>
        <v>#VALUE!</v>
      </c>
      <c r="J92" s="236" t="e">
        <f>'FM-1 &amp; FM-3'!$B$13*_xlfn.IFS(A92=$O$3,$R$3,A92=$O$4,$R$4,A92=$O$5,$R$5,A92=$O$6,$R$6,A92=$O$7,$R$7,A92=$O$8,$R$8,A92=$O$9, $R$9,A92=$O$10,$R$10,A92=$O$11,$R$11,A92=$O$12,$R$12,A92=$O$13,$R$13,A92=$O$14,$R$14)/30</f>
        <v>#VALUE!</v>
      </c>
    </row>
    <row r="93" spans="1:10">
      <c r="A93" s="19">
        <v>3</v>
      </c>
      <c r="B93" s="18">
        <v>31</v>
      </c>
      <c r="C93" s="70" t="e">
        <f>'WS-2, WS-3, &amp; WS-4'!$B$28*$M$3*H93</f>
        <v>#VALUE!</v>
      </c>
      <c r="D93" s="70">
        <v>0</v>
      </c>
      <c r="E93" s="70" t="e">
        <f>MAX(0,F93-$M$4)</f>
        <v>#VALUE!</v>
      </c>
      <c r="F93" s="71" t="e">
        <f t="shared" si="2"/>
        <v>#VALUE!</v>
      </c>
      <c r="G93" s="70" t="e">
        <f t="shared" si="3"/>
        <v>#VALUE!</v>
      </c>
      <c r="H93" s="70" t="e">
        <f>_xlfn.IFS('WS-2, WS-3, &amp; WS-4'!$B$6='Watershed Precip Data'!$C$3,'Watershed Precip Data'!C95,'Watershed Precip Data'!$C$14='Watershed Precip Data'!$D$3,'Watershed Precip Data'!D95,'WS-2, WS-3, &amp; WS-4'!$B$6='Watershed Precip Data'!$E$3,'Watershed Precip Data'!E95,'WS-2, WS-3, &amp; WS-4'!$B$6='Watershed Precip Data'!$F$3,'Watershed Precip Data'!F95,'WS-2, WS-3, &amp; WS-4'!$B$6='Watershed Precip Data'!$G$3,'Watershed Precip Data'!G95,'Watershed Precip Data'!$C$14='Watershed Precip Data'!$H$3,'Watershed Precip Data'!H95,'WS-2, WS-3, &amp; WS-4'!$B$6='Watershed Precip Data'!$I$3,'Watershed Precip Data'!I95,'WS-2, WS-3, &amp; WS-4'!$B$6='Watershed Precip Data'!$J$3,'Watershed Precip Data'!J95,'WS-2, WS-3, &amp; WS-4'!$B$6='Watershed Precip Data'!$K$3,'Watershed Precip Data'!K95)</f>
        <v>#N/A</v>
      </c>
      <c r="I93" s="238" t="e">
        <f>MIN(J93,G93+C93)</f>
        <v>#VALUE!</v>
      </c>
      <c r="J93" s="236" t="e">
        <f>'FM-1 &amp; FM-3'!$B$13*_xlfn.IFS(A93=$O$3,$R$3,A93=$O$4,$R$4,A93=$O$5,$R$5,A93=$O$6,$R$6,A93=$O$7,$R$7,A93=$O$8,$R$8,A93=$O$9, $R$9,A93=$O$10,$R$10,A93=$O$11,$R$11,A93=$O$12,$R$12,A93=$O$13,$R$13,A93=$O$14,$R$14)/30</f>
        <v>#VALUE!</v>
      </c>
    </row>
    <row r="94" spans="1:10">
      <c r="A94" s="19">
        <v>4</v>
      </c>
      <c r="B94" s="18">
        <v>1</v>
      </c>
      <c r="C94" s="70" t="e">
        <f>'WS-2, WS-3, &amp; WS-4'!$B$28*$M$3*H94</f>
        <v>#VALUE!</v>
      </c>
      <c r="D94" s="70">
        <v>0</v>
      </c>
      <c r="E94" s="70" t="e">
        <f>MAX(0,F94-$M$4)</f>
        <v>#VALUE!</v>
      </c>
      <c r="F94" s="71" t="e">
        <f t="shared" si="2"/>
        <v>#VALUE!</v>
      </c>
      <c r="G94" s="70" t="e">
        <f t="shared" si="3"/>
        <v>#VALUE!</v>
      </c>
      <c r="H94" s="70" t="e">
        <f>_xlfn.IFS('WS-2, WS-3, &amp; WS-4'!$B$6='Watershed Precip Data'!$C$3,'Watershed Precip Data'!C96,'Watershed Precip Data'!$C$14='Watershed Precip Data'!$D$3,'Watershed Precip Data'!D96,'WS-2, WS-3, &amp; WS-4'!$B$6='Watershed Precip Data'!$E$3,'Watershed Precip Data'!E96,'WS-2, WS-3, &amp; WS-4'!$B$6='Watershed Precip Data'!$F$3,'Watershed Precip Data'!F96,'WS-2, WS-3, &amp; WS-4'!$B$6='Watershed Precip Data'!$G$3,'Watershed Precip Data'!G96,'Watershed Precip Data'!$C$14='Watershed Precip Data'!$H$3,'Watershed Precip Data'!H96,'WS-2, WS-3, &amp; WS-4'!$B$6='Watershed Precip Data'!$I$3,'Watershed Precip Data'!I96,'WS-2, WS-3, &amp; WS-4'!$B$6='Watershed Precip Data'!$J$3,'Watershed Precip Data'!J96,'WS-2, WS-3, &amp; WS-4'!$B$6='Watershed Precip Data'!$K$3,'Watershed Precip Data'!K96)</f>
        <v>#N/A</v>
      </c>
      <c r="I94" s="238" t="e">
        <f>MIN(J94,G94+C94)</f>
        <v>#VALUE!</v>
      </c>
      <c r="J94" s="236" t="e">
        <f>'FM-1 &amp; FM-3'!$B$13*_xlfn.IFS(A94=$O$3,$R$3,A94=$O$4,$R$4,A94=$O$5,$R$5,A94=$O$6,$R$6,A94=$O$7,$R$7,A94=$O$8,$R$8,A94=$O$9, $R$9,A94=$O$10,$R$10,A94=$O$11,$R$11,A94=$O$12,$R$12,A94=$O$13,$R$13,A94=$O$14,$R$14)/30</f>
        <v>#VALUE!</v>
      </c>
    </row>
    <row r="95" spans="1:10">
      <c r="A95" s="19">
        <v>4</v>
      </c>
      <c r="B95" s="18">
        <v>2</v>
      </c>
      <c r="C95" s="70" t="e">
        <f>'WS-2, WS-3, &amp; WS-4'!$B$28*$M$3*H95</f>
        <v>#VALUE!</v>
      </c>
      <c r="D95" s="70">
        <v>0</v>
      </c>
      <c r="E95" s="70" t="e">
        <f>MAX(0,F95-$M$4)</f>
        <v>#VALUE!</v>
      </c>
      <c r="F95" s="71" t="e">
        <f t="shared" si="2"/>
        <v>#VALUE!</v>
      </c>
      <c r="G95" s="70" t="e">
        <f t="shared" si="3"/>
        <v>#VALUE!</v>
      </c>
      <c r="H95" s="70" t="e">
        <f>_xlfn.IFS('WS-2, WS-3, &amp; WS-4'!$B$6='Watershed Precip Data'!$C$3,'Watershed Precip Data'!C97,'Watershed Precip Data'!$C$14='Watershed Precip Data'!$D$3,'Watershed Precip Data'!D97,'WS-2, WS-3, &amp; WS-4'!$B$6='Watershed Precip Data'!$E$3,'Watershed Precip Data'!E97,'WS-2, WS-3, &amp; WS-4'!$B$6='Watershed Precip Data'!$F$3,'Watershed Precip Data'!F97,'WS-2, WS-3, &amp; WS-4'!$B$6='Watershed Precip Data'!$G$3,'Watershed Precip Data'!G97,'Watershed Precip Data'!$C$14='Watershed Precip Data'!$H$3,'Watershed Precip Data'!H97,'WS-2, WS-3, &amp; WS-4'!$B$6='Watershed Precip Data'!$I$3,'Watershed Precip Data'!I97,'WS-2, WS-3, &amp; WS-4'!$B$6='Watershed Precip Data'!$J$3,'Watershed Precip Data'!J97,'WS-2, WS-3, &amp; WS-4'!$B$6='Watershed Precip Data'!$K$3,'Watershed Precip Data'!K97)</f>
        <v>#N/A</v>
      </c>
      <c r="I95" s="238" t="e">
        <f>MIN(J95,G95+C95)</f>
        <v>#VALUE!</v>
      </c>
      <c r="J95" s="236" t="e">
        <f>'FM-1 &amp; FM-3'!$B$13*_xlfn.IFS(A95=$O$3,$R$3,A95=$O$4,$R$4,A95=$O$5,$R$5,A95=$O$6,$R$6,A95=$O$7,$R$7,A95=$O$8,$R$8,A95=$O$9, $R$9,A95=$O$10,$R$10,A95=$O$11,$R$11,A95=$O$12,$R$12,A95=$O$13,$R$13,A95=$O$14,$R$14)/30</f>
        <v>#VALUE!</v>
      </c>
    </row>
    <row r="96" spans="1:10">
      <c r="A96" s="19">
        <v>4</v>
      </c>
      <c r="B96" s="18">
        <v>3</v>
      </c>
      <c r="C96" s="70" t="e">
        <f>'WS-2, WS-3, &amp; WS-4'!$B$28*$M$3*H96</f>
        <v>#VALUE!</v>
      </c>
      <c r="D96" s="70">
        <v>0</v>
      </c>
      <c r="E96" s="70" t="e">
        <f>MAX(0,F96-$M$4)</f>
        <v>#VALUE!</v>
      </c>
      <c r="F96" s="71" t="e">
        <f t="shared" si="2"/>
        <v>#VALUE!</v>
      </c>
      <c r="G96" s="70" t="e">
        <f t="shared" si="3"/>
        <v>#VALUE!</v>
      </c>
      <c r="H96" s="70" t="e">
        <f>_xlfn.IFS('WS-2, WS-3, &amp; WS-4'!$B$6='Watershed Precip Data'!$C$3,'Watershed Precip Data'!C98,'Watershed Precip Data'!$C$14='Watershed Precip Data'!$D$3,'Watershed Precip Data'!D98,'WS-2, WS-3, &amp; WS-4'!$B$6='Watershed Precip Data'!$E$3,'Watershed Precip Data'!E98,'WS-2, WS-3, &amp; WS-4'!$B$6='Watershed Precip Data'!$F$3,'Watershed Precip Data'!F98,'WS-2, WS-3, &amp; WS-4'!$B$6='Watershed Precip Data'!$G$3,'Watershed Precip Data'!G98,'Watershed Precip Data'!$C$14='Watershed Precip Data'!$H$3,'Watershed Precip Data'!H98,'WS-2, WS-3, &amp; WS-4'!$B$6='Watershed Precip Data'!$I$3,'Watershed Precip Data'!I98,'WS-2, WS-3, &amp; WS-4'!$B$6='Watershed Precip Data'!$J$3,'Watershed Precip Data'!J98,'WS-2, WS-3, &amp; WS-4'!$B$6='Watershed Precip Data'!$K$3,'Watershed Precip Data'!K98)</f>
        <v>#N/A</v>
      </c>
      <c r="I96" s="238" t="e">
        <f>MIN(J96,G96+C96)</f>
        <v>#VALUE!</v>
      </c>
      <c r="J96" s="236" t="e">
        <f>'FM-1 &amp; FM-3'!$B$13*_xlfn.IFS(A96=$O$3,$R$3,A96=$O$4,$R$4,A96=$O$5,$R$5,A96=$O$6,$R$6,A96=$O$7,$R$7,A96=$O$8,$R$8,A96=$O$9, $R$9,A96=$O$10,$R$10,A96=$O$11,$R$11,A96=$O$12,$R$12,A96=$O$13,$R$13,A96=$O$14,$R$14)/30</f>
        <v>#VALUE!</v>
      </c>
    </row>
    <row r="97" spans="1:10">
      <c r="A97" s="19">
        <v>4</v>
      </c>
      <c r="B97" s="18">
        <v>4</v>
      </c>
      <c r="C97" s="70" t="e">
        <f>'WS-2, WS-3, &amp; WS-4'!$B$28*$M$3*H97</f>
        <v>#VALUE!</v>
      </c>
      <c r="D97" s="70">
        <v>0</v>
      </c>
      <c r="E97" s="70" t="e">
        <f>MAX(0,F97-$M$4)</f>
        <v>#VALUE!</v>
      </c>
      <c r="F97" s="71" t="e">
        <f t="shared" si="2"/>
        <v>#VALUE!</v>
      </c>
      <c r="G97" s="70" t="e">
        <f t="shared" si="3"/>
        <v>#VALUE!</v>
      </c>
      <c r="H97" s="70" t="e">
        <f>_xlfn.IFS('WS-2, WS-3, &amp; WS-4'!$B$6='Watershed Precip Data'!$C$3,'Watershed Precip Data'!C99,'Watershed Precip Data'!$C$14='Watershed Precip Data'!$D$3,'Watershed Precip Data'!D99,'WS-2, WS-3, &amp; WS-4'!$B$6='Watershed Precip Data'!$E$3,'Watershed Precip Data'!E99,'WS-2, WS-3, &amp; WS-4'!$B$6='Watershed Precip Data'!$F$3,'Watershed Precip Data'!F99,'WS-2, WS-3, &amp; WS-4'!$B$6='Watershed Precip Data'!$G$3,'Watershed Precip Data'!G99,'Watershed Precip Data'!$C$14='Watershed Precip Data'!$H$3,'Watershed Precip Data'!H99,'WS-2, WS-3, &amp; WS-4'!$B$6='Watershed Precip Data'!$I$3,'Watershed Precip Data'!I99,'WS-2, WS-3, &amp; WS-4'!$B$6='Watershed Precip Data'!$J$3,'Watershed Precip Data'!J99,'WS-2, WS-3, &amp; WS-4'!$B$6='Watershed Precip Data'!$K$3,'Watershed Precip Data'!K99)</f>
        <v>#N/A</v>
      </c>
      <c r="I97" s="238" t="e">
        <f>MIN(J97,G97+C97)</f>
        <v>#VALUE!</v>
      </c>
      <c r="J97" s="236" t="e">
        <f>'FM-1 &amp; FM-3'!$B$13*_xlfn.IFS(A97=$O$3,$R$3,A97=$O$4,$R$4,A97=$O$5,$R$5,A97=$O$6,$R$6,A97=$O$7,$R$7,A97=$O$8,$R$8,A97=$O$9, $R$9,A97=$O$10,$R$10,A97=$O$11,$R$11,A97=$O$12,$R$12,A97=$O$13,$R$13,A97=$O$14,$R$14)/30</f>
        <v>#VALUE!</v>
      </c>
    </row>
    <row r="98" spans="1:10">
      <c r="A98" s="19">
        <v>4</v>
      </c>
      <c r="B98" s="18">
        <v>5</v>
      </c>
      <c r="C98" s="70" t="e">
        <f>'WS-2, WS-3, &amp; WS-4'!$B$28*$M$3*H98</f>
        <v>#VALUE!</v>
      </c>
      <c r="D98" s="70">
        <v>0</v>
      </c>
      <c r="E98" s="70" t="e">
        <f>MAX(0,F98-$M$4)</f>
        <v>#VALUE!</v>
      </c>
      <c r="F98" s="71" t="e">
        <f t="shared" si="2"/>
        <v>#VALUE!</v>
      </c>
      <c r="G98" s="70" t="e">
        <f t="shared" si="3"/>
        <v>#VALUE!</v>
      </c>
      <c r="H98" s="70" t="e">
        <f>_xlfn.IFS('WS-2, WS-3, &amp; WS-4'!$B$6='Watershed Precip Data'!$C$3,'Watershed Precip Data'!C100,'Watershed Precip Data'!$C$14='Watershed Precip Data'!$D$3,'Watershed Precip Data'!D100,'WS-2, WS-3, &amp; WS-4'!$B$6='Watershed Precip Data'!$E$3,'Watershed Precip Data'!E100,'WS-2, WS-3, &amp; WS-4'!$B$6='Watershed Precip Data'!$F$3,'Watershed Precip Data'!F100,'WS-2, WS-3, &amp; WS-4'!$B$6='Watershed Precip Data'!$G$3,'Watershed Precip Data'!G100,'Watershed Precip Data'!$C$14='Watershed Precip Data'!$H$3,'Watershed Precip Data'!H100,'WS-2, WS-3, &amp; WS-4'!$B$6='Watershed Precip Data'!$I$3,'Watershed Precip Data'!I100,'WS-2, WS-3, &amp; WS-4'!$B$6='Watershed Precip Data'!$J$3,'Watershed Precip Data'!J100,'WS-2, WS-3, &amp; WS-4'!$B$6='Watershed Precip Data'!$K$3,'Watershed Precip Data'!K100)</f>
        <v>#N/A</v>
      </c>
      <c r="I98" s="238" t="e">
        <f>MIN(J98,G98+C98)</f>
        <v>#VALUE!</v>
      </c>
      <c r="J98" s="236" t="e">
        <f>'FM-1 &amp; FM-3'!$B$13*_xlfn.IFS(A98=$O$3,$R$3,A98=$O$4,$R$4,A98=$O$5,$R$5,A98=$O$6,$R$6,A98=$O$7,$R$7,A98=$O$8,$R$8,A98=$O$9, $R$9,A98=$O$10,$R$10,A98=$O$11,$R$11,A98=$O$12,$R$12,A98=$O$13,$R$13,A98=$O$14,$R$14)/30</f>
        <v>#VALUE!</v>
      </c>
    </row>
    <row r="99" spans="1:10">
      <c r="A99" s="19">
        <v>4</v>
      </c>
      <c r="B99" s="18">
        <v>6</v>
      </c>
      <c r="C99" s="70" t="e">
        <f>'WS-2, WS-3, &amp; WS-4'!$B$28*$M$3*H99</f>
        <v>#VALUE!</v>
      </c>
      <c r="D99" s="70">
        <v>0</v>
      </c>
      <c r="E99" s="70" t="e">
        <f>MAX(0,F99-$M$4)</f>
        <v>#VALUE!</v>
      </c>
      <c r="F99" s="71" t="e">
        <f t="shared" si="2"/>
        <v>#VALUE!</v>
      </c>
      <c r="G99" s="70" t="e">
        <f t="shared" si="3"/>
        <v>#VALUE!</v>
      </c>
      <c r="H99" s="70" t="e">
        <f>_xlfn.IFS('WS-2, WS-3, &amp; WS-4'!$B$6='Watershed Precip Data'!$C$3,'Watershed Precip Data'!C101,'Watershed Precip Data'!$C$14='Watershed Precip Data'!$D$3,'Watershed Precip Data'!D101,'WS-2, WS-3, &amp; WS-4'!$B$6='Watershed Precip Data'!$E$3,'Watershed Precip Data'!E101,'WS-2, WS-3, &amp; WS-4'!$B$6='Watershed Precip Data'!$F$3,'Watershed Precip Data'!F101,'WS-2, WS-3, &amp; WS-4'!$B$6='Watershed Precip Data'!$G$3,'Watershed Precip Data'!G101,'Watershed Precip Data'!$C$14='Watershed Precip Data'!$H$3,'Watershed Precip Data'!H101,'WS-2, WS-3, &amp; WS-4'!$B$6='Watershed Precip Data'!$I$3,'Watershed Precip Data'!I101,'WS-2, WS-3, &amp; WS-4'!$B$6='Watershed Precip Data'!$J$3,'Watershed Precip Data'!J101,'WS-2, WS-3, &amp; WS-4'!$B$6='Watershed Precip Data'!$K$3,'Watershed Precip Data'!K101)</f>
        <v>#N/A</v>
      </c>
      <c r="I99" s="238" t="e">
        <f>MIN(J99,G99+C99)</f>
        <v>#VALUE!</v>
      </c>
      <c r="J99" s="236" t="e">
        <f>'FM-1 &amp; FM-3'!$B$13*_xlfn.IFS(A99=$O$3,$R$3,A99=$O$4,$R$4,A99=$O$5,$R$5,A99=$O$6,$R$6,A99=$O$7,$R$7,A99=$O$8,$R$8,A99=$O$9, $R$9,A99=$O$10,$R$10,A99=$O$11,$R$11,A99=$O$12,$R$12,A99=$O$13,$R$13,A99=$O$14,$R$14)/30</f>
        <v>#VALUE!</v>
      </c>
    </row>
    <row r="100" spans="1:10">
      <c r="A100" s="19">
        <v>4</v>
      </c>
      <c r="B100" s="18">
        <v>7</v>
      </c>
      <c r="C100" s="70" t="e">
        <f>'WS-2, WS-3, &amp; WS-4'!$B$28*$M$3*H100</f>
        <v>#VALUE!</v>
      </c>
      <c r="D100" s="70">
        <v>0</v>
      </c>
      <c r="E100" s="70" t="e">
        <f>MAX(0,F100-$M$4)</f>
        <v>#VALUE!</v>
      </c>
      <c r="F100" s="71" t="e">
        <f t="shared" si="2"/>
        <v>#VALUE!</v>
      </c>
      <c r="G100" s="70" t="e">
        <f t="shared" si="3"/>
        <v>#VALUE!</v>
      </c>
      <c r="H100" s="70" t="e">
        <f>_xlfn.IFS('WS-2, WS-3, &amp; WS-4'!$B$6='Watershed Precip Data'!$C$3,'Watershed Precip Data'!C102,'Watershed Precip Data'!$C$14='Watershed Precip Data'!$D$3,'Watershed Precip Data'!D102,'WS-2, WS-3, &amp; WS-4'!$B$6='Watershed Precip Data'!$E$3,'Watershed Precip Data'!E102,'WS-2, WS-3, &amp; WS-4'!$B$6='Watershed Precip Data'!$F$3,'Watershed Precip Data'!F102,'WS-2, WS-3, &amp; WS-4'!$B$6='Watershed Precip Data'!$G$3,'Watershed Precip Data'!G102,'Watershed Precip Data'!$C$14='Watershed Precip Data'!$H$3,'Watershed Precip Data'!H102,'WS-2, WS-3, &amp; WS-4'!$B$6='Watershed Precip Data'!$I$3,'Watershed Precip Data'!I102,'WS-2, WS-3, &amp; WS-4'!$B$6='Watershed Precip Data'!$J$3,'Watershed Precip Data'!J102,'WS-2, WS-3, &amp; WS-4'!$B$6='Watershed Precip Data'!$K$3,'Watershed Precip Data'!K102)</f>
        <v>#N/A</v>
      </c>
      <c r="I100" s="238" t="e">
        <f>MIN(J100,G100+C100)</f>
        <v>#VALUE!</v>
      </c>
      <c r="J100" s="236" t="e">
        <f>'FM-1 &amp; FM-3'!$B$13*_xlfn.IFS(A100=$O$3,$R$3,A100=$O$4,$R$4,A100=$O$5,$R$5,A100=$O$6,$R$6,A100=$O$7,$R$7,A100=$O$8,$R$8,A100=$O$9, $R$9,A100=$O$10,$R$10,A100=$O$11,$R$11,A100=$O$12,$R$12,A100=$O$13,$R$13,A100=$O$14,$R$14)/30</f>
        <v>#VALUE!</v>
      </c>
    </row>
    <row r="101" spans="1:10">
      <c r="A101" s="19">
        <v>4</v>
      </c>
      <c r="B101" s="18">
        <v>8</v>
      </c>
      <c r="C101" s="70" t="e">
        <f>'WS-2, WS-3, &amp; WS-4'!$B$28*$M$3*H101</f>
        <v>#VALUE!</v>
      </c>
      <c r="D101" s="70">
        <v>0</v>
      </c>
      <c r="E101" s="70" t="e">
        <f>MAX(0,F101-$M$4)</f>
        <v>#VALUE!</v>
      </c>
      <c r="F101" s="71" t="e">
        <f t="shared" si="2"/>
        <v>#VALUE!</v>
      </c>
      <c r="G101" s="70" t="e">
        <f t="shared" si="3"/>
        <v>#VALUE!</v>
      </c>
      <c r="H101" s="70" t="e">
        <f>_xlfn.IFS('WS-2, WS-3, &amp; WS-4'!$B$6='Watershed Precip Data'!$C$3,'Watershed Precip Data'!C103,'Watershed Precip Data'!$C$14='Watershed Precip Data'!$D$3,'Watershed Precip Data'!D103,'WS-2, WS-3, &amp; WS-4'!$B$6='Watershed Precip Data'!$E$3,'Watershed Precip Data'!E103,'WS-2, WS-3, &amp; WS-4'!$B$6='Watershed Precip Data'!$F$3,'Watershed Precip Data'!F103,'WS-2, WS-3, &amp; WS-4'!$B$6='Watershed Precip Data'!$G$3,'Watershed Precip Data'!G103,'Watershed Precip Data'!$C$14='Watershed Precip Data'!$H$3,'Watershed Precip Data'!H103,'WS-2, WS-3, &amp; WS-4'!$B$6='Watershed Precip Data'!$I$3,'Watershed Precip Data'!I103,'WS-2, WS-3, &amp; WS-4'!$B$6='Watershed Precip Data'!$J$3,'Watershed Precip Data'!J103,'WS-2, WS-3, &amp; WS-4'!$B$6='Watershed Precip Data'!$K$3,'Watershed Precip Data'!K103)</f>
        <v>#N/A</v>
      </c>
      <c r="I101" s="238" t="e">
        <f>MIN(J101,G101+C101)</f>
        <v>#VALUE!</v>
      </c>
      <c r="J101" s="236" t="e">
        <f>'FM-1 &amp; FM-3'!$B$13*_xlfn.IFS(A101=$O$3,$R$3,A101=$O$4,$R$4,A101=$O$5,$R$5,A101=$O$6,$R$6,A101=$O$7,$R$7,A101=$O$8,$R$8,A101=$O$9, $R$9,A101=$O$10,$R$10,A101=$O$11,$R$11,A101=$O$12,$R$12,A101=$O$13,$R$13,A101=$O$14,$R$14)/30</f>
        <v>#VALUE!</v>
      </c>
    </row>
    <row r="102" spans="1:10">
      <c r="A102" s="19">
        <v>4</v>
      </c>
      <c r="B102" s="18">
        <v>9</v>
      </c>
      <c r="C102" s="70" t="e">
        <f>'WS-2, WS-3, &amp; WS-4'!$B$28*$M$3*H102</f>
        <v>#VALUE!</v>
      </c>
      <c r="D102" s="70">
        <v>0</v>
      </c>
      <c r="E102" s="70" t="e">
        <f>MAX(0,F102-$M$4)</f>
        <v>#VALUE!</v>
      </c>
      <c r="F102" s="71" t="e">
        <f t="shared" si="2"/>
        <v>#VALUE!</v>
      </c>
      <c r="G102" s="70" t="e">
        <f t="shared" si="3"/>
        <v>#VALUE!</v>
      </c>
      <c r="H102" s="70" t="e">
        <f>_xlfn.IFS('WS-2, WS-3, &amp; WS-4'!$B$6='Watershed Precip Data'!$C$3,'Watershed Precip Data'!C104,'Watershed Precip Data'!$C$14='Watershed Precip Data'!$D$3,'Watershed Precip Data'!D104,'WS-2, WS-3, &amp; WS-4'!$B$6='Watershed Precip Data'!$E$3,'Watershed Precip Data'!E104,'WS-2, WS-3, &amp; WS-4'!$B$6='Watershed Precip Data'!$F$3,'Watershed Precip Data'!F104,'WS-2, WS-3, &amp; WS-4'!$B$6='Watershed Precip Data'!$G$3,'Watershed Precip Data'!G104,'Watershed Precip Data'!$C$14='Watershed Precip Data'!$H$3,'Watershed Precip Data'!H104,'WS-2, WS-3, &amp; WS-4'!$B$6='Watershed Precip Data'!$I$3,'Watershed Precip Data'!I104,'WS-2, WS-3, &amp; WS-4'!$B$6='Watershed Precip Data'!$J$3,'Watershed Precip Data'!J104,'WS-2, WS-3, &amp; WS-4'!$B$6='Watershed Precip Data'!$K$3,'Watershed Precip Data'!K104)</f>
        <v>#N/A</v>
      </c>
      <c r="I102" s="238" t="e">
        <f>MIN(J102,G102+C102)</f>
        <v>#VALUE!</v>
      </c>
      <c r="J102" s="236" t="e">
        <f>'FM-1 &amp; FM-3'!$B$13*_xlfn.IFS(A102=$O$3,$R$3,A102=$O$4,$R$4,A102=$O$5,$R$5,A102=$O$6,$R$6,A102=$O$7,$R$7,A102=$O$8,$R$8,A102=$O$9, $R$9,A102=$O$10,$R$10,A102=$O$11,$R$11,A102=$O$12,$R$12,A102=$O$13,$R$13,A102=$O$14,$R$14)/30</f>
        <v>#VALUE!</v>
      </c>
    </row>
    <row r="103" spans="1:10">
      <c r="A103" s="19">
        <v>4</v>
      </c>
      <c r="B103" s="18">
        <v>10</v>
      </c>
      <c r="C103" s="70" t="e">
        <f>'WS-2, WS-3, &amp; WS-4'!$B$28*$M$3*H103</f>
        <v>#VALUE!</v>
      </c>
      <c r="D103" s="70">
        <v>0</v>
      </c>
      <c r="E103" s="70" t="e">
        <f>MAX(0,F103-$M$4)</f>
        <v>#VALUE!</v>
      </c>
      <c r="F103" s="71" t="e">
        <f t="shared" si="2"/>
        <v>#VALUE!</v>
      </c>
      <c r="G103" s="70" t="e">
        <f t="shared" si="3"/>
        <v>#VALUE!</v>
      </c>
      <c r="H103" s="70" t="e">
        <f>_xlfn.IFS('WS-2, WS-3, &amp; WS-4'!$B$6='Watershed Precip Data'!$C$3,'Watershed Precip Data'!C105,'Watershed Precip Data'!$C$14='Watershed Precip Data'!$D$3,'Watershed Precip Data'!D105,'WS-2, WS-3, &amp; WS-4'!$B$6='Watershed Precip Data'!$E$3,'Watershed Precip Data'!E105,'WS-2, WS-3, &amp; WS-4'!$B$6='Watershed Precip Data'!$F$3,'Watershed Precip Data'!F105,'WS-2, WS-3, &amp; WS-4'!$B$6='Watershed Precip Data'!$G$3,'Watershed Precip Data'!G105,'Watershed Precip Data'!$C$14='Watershed Precip Data'!$H$3,'Watershed Precip Data'!H105,'WS-2, WS-3, &amp; WS-4'!$B$6='Watershed Precip Data'!$I$3,'Watershed Precip Data'!I105,'WS-2, WS-3, &amp; WS-4'!$B$6='Watershed Precip Data'!$J$3,'Watershed Precip Data'!J105,'WS-2, WS-3, &amp; WS-4'!$B$6='Watershed Precip Data'!$K$3,'Watershed Precip Data'!K105)</f>
        <v>#N/A</v>
      </c>
      <c r="I103" s="238" t="e">
        <f>MIN(J103,G103+C103)</f>
        <v>#VALUE!</v>
      </c>
      <c r="J103" s="236" t="e">
        <f>'FM-1 &amp; FM-3'!$B$13*_xlfn.IFS(A103=$O$3,$R$3,A103=$O$4,$R$4,A103=$O$5,$R$5,A103=$O$6,$R$6,A103=$O$7,$R$7,A103=$O$8,$R$8,A103=$O$9, $R$9,A103=$O$10,$R$10,A103=$O$11,$R$11,A103=$O$12,$R$12,A103=$O$13,$R$13,A103=$O$14,$R$14)/30</f>
        <v>#VALUE!</v>
      </c>
    </row>
    <row r="104" spans="1:10">
      <c r="A104" s="19">
        <v>4</v>
      </c>
      <c r="B104" s="18">
        <v>11</v>
      </c>
      <c r="C104" s="70" t="e">
        <f>'WS-2, WS-3, &amp; WS-4'!$B$28*$M$3*H104</f>
        <v>#VALUE!</v>
      </c>
      <c r="D104" s="70">
        <v>0</v>
      </c>
      <c r="E104" s="70" t="e">
        <f>MAX(0,F104-$M$4)</f>
        <v>#VALUE!</v>
      </c>
      <c r="F104" s="71" t="e">
        <f t="shared" si="2"/>
        <v>#VALUE!</v>
      </c>
      <c r="G104" s="70" t="e">
        <f t="shared" si="3"/>
        <v>#VALUE!</v>
      </c>
      <c r="H104" s="70" t="e">
        <f>_xlfn.IFS('WS-2, WS-3, &amp; WS-4'!$B$6='Watershed Precip Data'!$C$3,'Watershed Precip Data'!C106,'Watershed Precip Data'!$C$14='Watershed Precip Data'!$D$3,'Watershed Precip Data'!D106,'WS-2, WS-3, &amp; WS-4'!$B$6='Watershed Precip Data'!$E$3,'Watershed Precip Data'!E106,'WS-2, WS-3, &amp; WS-4'!$B$6='Watershed Precip Data'!$F$3,'Watershed Precip Data'!F106,'WS-2, WS-3, &amp; WS-4'!$B$6='Watershed Precip Data'!$G$3,'Watershed Precip Data'!G106,'Watershed Precip Data'!$C$14='Watershed Precip Data'!$H$3,'Watershed Precip Data'!H106,'WS-2, WS-3, &amp; WS-4'!$B$6='Watershed Precip Data'!$I$3,'Watershed Precip Data'!I106,'WS-2, WS-3, &amp; WS-4'!$B$6='Watershed Precip Data'!$J$3,'Watershed Precip Data'!J106,'WS-2, WS-3, &amp; WS-4'!$B$6='Watershed Precip Data'!$K$3,'Watershed Precip Data'!K106)</f>
        <v>#N/A</v>
      </c>
      <c r="I104" s="238" t="e">
        <f>MIN(J104,G104+C104)</f>
        <v>#VALUE!</v>
      </c>
      <c r="J104" s="236" t="e">
        <f>'FM-1 &amp; FM-3'!$B$13*_xlfn.IFS(A104=$O$3,$R$3,A104=$O$4,$R$4,A104=$O$5,$R$5,A104=$O$6,$R$6,A104=$O$7,$R$7,A104=$O$8,$R$8,A104=$O$9, $R$9,A104=$O$10,$R$10,A104=$O$11,$R$11,A104=$O$12,$R$12,A104=$O$13,$R$13,A104=$O$14,$R$14)/30</f>
        <v>#VALUE!</v>
      </c>
    </row>
    <row r="105" spans="1:10">
      <c r="A105" s="19">
        <v>4</v>
      </c>
      <c r="B105" s="18">
        <v>12</v>
      </c>
      <c r="C105" s="70" t="e">
        <f>'WS-2, WS-3, &amp; WS-4'!$B$28*$M$3*H105</f>
        <v>#VALUE!</v>
      </c>
      <c r="D105" s="70">
        <v>0</v>
      </c>
      <c r="E105" s="70" t="e">
        <f>MAX(0,F105-$M$4)</f>
        <v>#VALUE!</v>
      </c>
      <c r="F105" s="71" t="e">
        <f t="shared" si="2"/>
        <v>#VALUE!</v>
      </c>
      <c r="G105" s="70" t="e">
        <f t="shared" si="3"/>
        <v>#VALUE!</v>
      </c>
      <c r="H105" s="70" t="e">
        <f>_xlfn.IFS('WS-2, WS-3, &amp; WS-4'!$B$6='Watershed Precip Data'!$C$3,'Watershed Precip Data'!C107,'Watershed Precip Data'!$C$14='Watershed Precip Data'!$D$3,'Watershed Precip Data'!D107,'WS-2, WS-3, &amp; WS-4'!$B$6='Watershed Precip Data'!$E$3,'Watershed Precip Data'!E107,'WS-2, WS-3, &amp; WS-4'!$B$6='Watershed Precip Data'!$F$3,'Watershed Precip Data'!F107,'WS-2, WS-3, &amp; WS-4'!$B$6='Watershed Precip Data'!$G$3,'Watershed Precip Data'!G107,'Watershed Precip Data'!$C$14='Watershed Precip Data'!$H$3,'Watershed Precip Data'!H107,'WS-2, WS-3, &amp; WS-4'!$B$6='Watershed Precip Data'!$I$3,'Watershed Precip Data'!I107,'WS-2, WS-3, &amp; WS-4'!$B$6='Watershed Precip Data'!$J$3,'Watershed Precip Data'!J107,'WS-2, WS-3, &amp; WS-4'!$B$6='Watershed Precip Data'!$K$3,'Watershed Precip Data'!K107)</f>
        <v>#N/A</v>
      </c>
      <c r="I105" s="238" t="e">
        <f>MIN(J105,G105+C105)</f>
        <v>#VALUE!</v>
      </c>
      <c r="J105" s="236" t="e">
        <f>'FM-1 &amp; FM-3'!$B$13*_xlfn.IFS(A105=$O$3,$R$3,A105=$O$4,$R$4,A105=$O$5,$R$5,A105=$O$6,$R$6,A105=$O$7,$R$7,A105=$O$8,$R$8,A105=$O$9, $R$9,A105=$O$10,$R$10,A105=$O$11,$R$11,A105=$O$12,$R$12,A105=$O$13,$R$13,A105=$O$14,$R$14)/30</f>
        <v>#VALUE!</v>
      </c>
    </row>
    <row r="106" spans="1:10">
      <c r="A106" s="19">
        <v>4</v>
      </c>
      <c r="B106" s="18">
        <v>13</v>
      </c>
      <c r="C106" s="70" t="e">
        <f>'WS-2, WS-3, &amp; WS-4'!$B$28*$M$3*H106</f>
        <v>#VALUE!</v>
      </c>
      <c r="D106" s="70">
        <v>0</v>
      </c>
      <c r="E106" s="70" t="e">
        <f>MAX(0,F106-$M$4)</f>
        <v>#VALUE!</v>
      </c>
      <c r="F106" s="71" t="e">
        <f t="shared" si="2"/>
        <v>#VALUE!</v>
      </c>
      <c r="G106" s="70" t="e">
        <f t="shared" si="3"/>
        <v>#VALUE!</v>
      </c>
      <c r="H106" s="70" t="e">
        <f>_xlfn.IFS('WS-2, WS-3, &amp; WS-4'!$B$6='Watershed Precip Data'!$C$3,'Watershed Precip Data'!C108,'Watershed Precip Data'!$C$14='Watershed Precip Data'!$D$3,'Watershed Precip Data'!D108,'WS-2, WS-3, &amp; WS-4'!$B$6='Watershed Precip Data'!$E$3,'Watershed Precip Data'!E108,'WS-2, WS-3, &amp; WS-4'!$B$6='Watershed Precip Data'!$F$3,'Watershed Precip Data'!F108,'WS-2, WS-3, &amp; WS-4'!$B$6='Watershed Precip Data'!$G$3,'Watershed Precip Data'!G108,'Watershed Precip Data'!$C$14='Watershed Precip Data'!$H$3,'Watershed Precip Data'!H108,'WS-2, WS-3, &amp; WS-4'!$B$6='Watershed Precip Data'!$I$3,'Watershed Precip Data'!I108,'WS-2, WS-3, &amp; WS-4'!$B$6='Watershed Precip Data'!$J$3,'Watershed Precip Data'!J108,'WS-2, WS-3, &amp; WS-4'!$B$6='Watershed Precip Data'!$K$3,'Watershed Precip Data'!K108)</f>
        <v>#N/A</v>
      </c>
      <c r="I106" s="238" t="e">
        <f>MIN(J106,G106+C106)</f>
        <v>#VALUE!</v>
      </c>
      <c r="J106" s="236" t="e">
        <f>'FM-1 &amp; FM-3'!$B$13*_xlfn.IFS(A106=$O$3,$R$3,A106=$O$4,$R$4,A106=$O$5,$R$5,A106=$O$6,$R$6,A106=$O$7,$R$7,A106=$O$8,$R$8,A106=$O$9, $R$9,A106=$O$10,$R$10,A106=$O$11,$R$11,A106=$O$12,$R$12,A106=$O$13,$R$13,A106=$O$14,$R$14)/30</f>
        <v>#VALUE!</v>
      </c>
    </row>
    <row r="107" spans="1:10">
      <c r="A107" s="19">
        <v>4</v>
      </c>
      <c r="B107" s="18">
        <v>14</v>
      </c>
      <c r="C107" s="70" t="e">
        <f>'WS-2, WS-3, &amp; WS-4'!$B$28*$M$3*H107</f>
        <v>#VALUE!</v>
      </c>
      <c r="D107" s="70">
        <v>0</v>
      </c>
      <c r="E107" s="70" t="e">
        <f>MAX(0,F107-$M$4)</f>
        <v>#VALUE!</v>
      </c>
      <c r="F107" s="71" t="e">
        <f t="shared" si="2"/>
        <v>#VALUE!</v>
      </c>
      <c r="G107" s="70" t="e">
        <f t="shared" si="3"/>
        <v>#VALUE!</v>
      </c>
      <c r="H107" s="70" t="e">
        <f>_xlfn.IFS('WS-2, WS-3, &amp; WS-4'!$B$6='Watershed Precip Data'!$C$3,'Watershed Precip Data'!C109,'Watershed Precip Data'!$C$14='Watershed Precip Data'!$D$3,'Watershed Precip Data'!D109,'WS-2, WS-3, &amp; WS-4'!$B$6='Watershed Precip Data'!$E$3,'Watershed Precip Data'!E109,'WS-2, WS-3, &amp; WS-4'!$B$6='Watershed Precip Data'!$F$3,'Watershed Precip Data'!F109,'WS-2, WS-3, &amp; WS-4'!$B$6='Watershed Precip Data'!$G$3,'Watershed Precip Data'!G109,'Watershed Precip Data'!$C$14='Watershed Precip Data'!$H$3,'Watershed Precip Data'!H109,'WS-2, WS-3, &amp; WS-4'!$B$6='Watershed Precip Data'!$I$3,'Watershed Precip Data'!I109,'WS-2, WS-3, &amp; WS-4'!$B$6='Watershed Precip Data'!$J$3,'Watershed Precip Data'!J109,'WS-2, WS-3, &amp; WS-4'!$B$6='Watershed Precip Data'!$K$3,'Watershed Precip Data'!K109)</f>
        <v>#N/A</v>
      </c>
      <c r="I107" s="238" t="e">
        <f>MIN(J107,G107+C107)</f>
        <v>#VALUE!</v>
      </c>
      <c r="J107" s="236" t="e">
        <f>'FM-1 &amp; FM-3'!$B$13*_xlfn.IFS(A107=$O$3,$R$3,A107=$O$4,$R$4,A107=$O$5,$R$5,A107=$O$6,$R$6,A107=$O$7,$R$7,A107=$O$8,$R$8,A107=$O$9, $R$9,A107=$O$10,$R$10,A107=$O$11,$R$11,A107=$O$12,$R$12,A107=$O$13,$R$13,A107=$O$14,$R$14)/30</f>
        <v>#VALUE!</v>
      </c>
    </row>
    <row r="108" spans="1:10">
      <c r="A108" s="19">
        <v>4</v>
      </c>
      <c r="B108" s="18">
        <v>15</v>
      </c>
      <c r="C108" s="70" t="e">
        <f>'WS-2, WS-3, &amp; WS-4'!$B$28*$M$3*H108</f>
        <v>#VALUE!</v>
      </c>
      <c r="D108" s="70">
        <v>0</v>
      </c>
      <c r="E108" s="70" t="e">
        <f>MAX(0,F108-$M$4)</f>
        <v>#VALUE!</v>
      </c>
      <c r="F108" s="71" t="e">
        <f t="shared" si="2"/>
        <v>#VALUE!</v>
      </c>
      <c r="G108" s="70" t="e">
        <f t="shared" si="3"/>
        <v>#VALUE!</v>
      </c>
      <c r="H108" s="70" t="e">
        <f>_xlfn.IFS('WS-2, WS-3, &amp; WS-4'!$B$6='Watershed Precip Data'!$C$3,'Watershed Precip Data'!C110,'Watershed Precip Data'!$C$14='Watershed Precip Data'!$D$3,'Watershed Precip Data'!D110,'WS-2, WS-3, &amp; WS-4'!$B$6='Watershed Precip Data'!$E$3,'Watershed Precip Data'!E110,'WS-2, WS-3, &amp; WS-4'!$B$6='Watershed Precip Data'!$F$3,'Watershed Precip Data'!F110,'WS-2, WS-3, &amp; WS-4'!$B$6='Watershed Precip Data'!$G$3,'Watershed Precip Data'!G110,'Watershed Precip Data'!$C$14='Watershed Precip Data'!$H$3,'Watershed Precip Data'!H110,'WS-2, WS-3, &amp; WS-4'!$B$6='Watershed Precip Data'!$I$3,'Watershed Precip Data'!I110,'WS-2, WS-3, &amp; WS-4'!$B$6='Watershed Precip Data'!$J$3,'Watershed Precip Data'!J110,'WS-2, WS-3, &amp; WS-4'!$B$6='Watershed Precip Data'!$K$3,'Watershed Precip Data'!K110)</f>
        <v>#N/A</v>
      </c>
      <c r="I108" s="238" t="e">
        <f>MIN(J108,G108+C108)</f>
        <v>#VALUE!</v>
      </c>
      <c r="J108" s="236" t="e">
        <f>'FM-1 &amp; FM-3'!$B$13*_xlfn.IFS(A108=$O$3,$R$3,A108=$O$4,$R$4,A108=$O$5,$R$5,A108=$O$6,$R$6,A108=$O$7,$R$7,A108=$O$8,$R$8,A108=$O$9, $R$9,A108=$O$10,$R$10,A108=$O$11,$R$11,A108=$O$12,$R$12,A108=$O$13,$R$13,A108=$O$14,$R$14)/30</f>
        <v>#VALUE!</v>
      </c>
    </row>
    <row r="109" spans="1:10">
      <c r="A109" s="19">
        <v>4</v>
      </c>
      <c r="B109" s="18">
        <v>16</v>
      </c>
      <c r="C109" s="70" t="e">
        <f>'WS-2, WS-3, &amp; WS-4'!$B$28*$M$3*H109</f>
        <v>#VALUE!</v>
      </c>
      <c r="D109" s="70">
        <v>0</v>
      </c>
      <c r="E109" s="70" t="e">
        <f>MAX(0,F109-$M$4)</f>
        <v>#VALUE!</v>
      </c>
      <c r="F109" s="71" t="e">
        <f t="shared" si="2"/>
        <v>#VALUE!</v>
      </c>
      <c r="G109" s="70" t="e">
        <f t="shared" si="3"/>
        <v>#VALUE!</v>
      </c>
      <c r="H109" s="70" t="e">
        <f>_xlfn.IFS('WS-2, WS-3, &amp; WS-4'!$B$6='Watershed Precip Data'!$C$3,'Watershed Precip Data'!C111,'Watershed Precip Data'!$C$14='Watershed Precip Data'!$D$3,'Watershed Precip Data'!D111,'WS-2, WS-3, &amp; WS-4'!$B$6='Watershed Precip Data'!$E$3,'Watershed Precip Data'!E111,'WS-2, WS-3, &amp; WS-4'!$B$6='Watershed Precip Data'!$F$3,'Watershed Precip Data'!F111,'WS-2, WS-3, &amp; WS-4'!$B$6='Watershed Precip Data'!$G$3,'Watershed Precip Data'!G111,'Watershed Precip Data'!$C$14='Watershed Precip Data'!$H$3,'Watershed Precip Data'!H111,'WS-2, WS-3, &amp; WS-4'!$B$6='Watershed Precip Data'!$I$3,'Watershed Precip Data'!I111,'WS-2, WS-3, &amp; WS-4'!$B$6='Watershed Precip Data'!$J$3,'Watershed Precip Data'!J111,'WS-2, WS-3, &amp; WS-4'!$B$6='Watershed Precip Data'!$K$3,'Watershed Precip Data'!K111)</f>
        <v>#N/A</v>
      </c>
      <c r="I109" s="238" t="e">
        <f>MIN(J109,G109+C109)</f>
        <v>#VALUE!</v>
      </c>
      <c r="J109" s="236" t="e">
        <f>'FM-1 &amp; FM-3'!$B$13*_xlfn.IFS(A109=$O$3,$R$3,A109=$O$4,$R$4,A109=$O$5,$R$5,A109=$O$6,$R$6,A109=$O$7,$R$7,A109=$O$8,$R$8,A109=$O$9, $R$9,A109=$O$10,$R$10,A109=$O$11,$R$11,A109=$O$12,$R$12,A109=$O$13,$R$13,A109=$O$14,$R$14)/30</f>
        <v>#VALUE!</v>
      </c>
    </row>
    <row r="110" spans="1:10">
      <c r="A110" s="19">
        <v>4</v>
      </c>
      <c r="B110" s="18">
        <v>17</v>
      </c>
      <c r="C110" s="70" t="e">
        <f>'WS-2, WS-3, &amp; WS-4'!$B$28*$M$3*H110</f>
        <v>#VALUE!</v>
      </c>
      <c r="D110" s="70">
        <v>0</v>
      </c>
      <c r="E110" s="70" t="e">
        <f>MAX(0,F110-$M$4)</f>
        <v>#VALUE!</v>
      </c>
      <c r="F110" s="71" t="e">
        <f t="shared" si="2"/>
        <v>#VALUE!</v>
      </c>
      <c r="G110" s="70" t="e">
        <f t="shared" si="3"/>
        <v>#VALUE!</v>
      </c>
      <c r="H110" s="70" t="e">
        <f>_xlfn.IFS('WS-2, WS-3, &amp; WS-4'!$B$6='Watershed Precip Data'!$C$3,'Watershed Precip Data'!C112,'Watershed Precip Data'!$C$14='Watershed Precip Data'!$D$3,'Watershed Precip Data'!D112,'WS-2, WS-3, &amp; WS-4'!$B$6='Watershed Precip Data'!$E$3,'Watershed Precip Data'!E112,'WS-2, WS-3, &amp; WS-4'!$B$6='Watershed Precip Data'!$F$3,'Watershed Precip Data'!F112,'WS-2, WS-3, &amp; WS-4'!$B$6='Watershed Precip Data'!$G$3,'Watershed Precip Data'!G112,'Watershed Precip Data'!$C$14='Watershed Precip Data'!$H$3,'Watershed Precip Data'!H112,'WS-2, WS-3, &amp; WS-4'!$B$6='Watershed Precip Data'!$I$3,'Watershed Precip Data'!I112,'WS-2, WS-3, &amp; WS-4'!$B$6='Watershed Precip Data'!$J$3,'Watershed Precip Data'!J112,'WS-2, WS-3, &amp; WS-4'!$B$6='Watershed Precip Data'!$K$3,'Watershed Precip Data'!K112)</f>
        <v>#N/A</v>
      </c>
      <c r="I110" s="238" t="e">
        <f>MIN(J110,G110+C110)</f>
        <v>#VALUE!</v>
      </c>
      <c r="J110" s="236" t="e">
        <f>'FM-1 &amp; FM-3'!$B$13*_xlfn.IFS(A110=$O$3,$R$3,A110=$O$4,$R$4,A110=$O$5,$R$5,A110=$O$6,$R$6,A110=$O$7,$R$7,A110=$O$8,$R$8,A110=$O$9, $R$9,A110=$O$10,$R$10,A110=$O$11,$R$11,A110=$O$12,$R$12,A110=$O$13,$R$13,A110=$O$14,$R$14)/30</f>
        <v>#VALUE!</v>
      </c>
    </row>
    <row r="111" spans="1:10">
      <c r="A111" s="19">
        <v>4</v>
      </c>
      <c r="B111" s="18">
        <v>18</v>
      </c>
      <c r="C111" s="70" t="e">
        <f>'WS-2, WS-3, &amp; WS-4'!$B$28*$M$3*H111</f>
        <v>#VALUE!</v>
      </c>
      <c r="D111" s="70">
        <v>0</v>
      </c>
      <c r="E111" s="70" t="e">
        <f>MAX(0,F111-$M$4)</f>
        <v>#VALUE!</v>
      </c>
      <c r="F111" s="71" t="e">
        <f t="shared" si="2"/>
        <v>#VALUE!</v>
      </c>
      <c r="G111" s="70" t="e">
        <f t="shared" si="3"/>
        <v>#VALUE!</v>
      </c>
      <c r="H111" s="70" t="e">
        <f>_xlfn.IFS('WS-2, WS-3, &amp; WS-4'!$B$6='Watershed Precip Data'!$C$3,'Watershed Precip Data'!C113,'Watershed Precip Data'!$C$14='Watershed Precip Data'!$D$3,'Watershed Precip Data'!D113,'WS-2, WS-3, &amp; WS-4'!$B$6='Watershed Precip Data'!$E$3,'Watershed Precip Data'!E113,'WS-2, WS-3, &amp; WS-4'!$B$6='Watershed Precip Data'!$F$3,'Watershed Precip Data'!F113,'WS-2, WS-3, &amp; WS-4'!$B$6='Watershed Precip Data'!$G$3,'Watershed Precip Data'!G113,'Watershed Precip Data'!$C$14='Watershed Precip Data'!$H$3,'Watershed Precip Data'!H113,'WS-2, WS-3, &amp; WS-4'!$B$6='Watershed Precip Data'!$I$3,'Watershed Precip Data'!I113,'WS-2, WS-3, &amp; WS-4'!$B$6='Watershed Precip Data'!$J$3,'Watershed Precip Data'!J113,'WS-2, WS-3, &amp; WS-4'!$B$6='Watershed Precip Data'!$K$3,'Watershed Precip Data'!K113)</f>
        <v>#N/A</v>
      </c>
      <c r="I111" s="238" t="e">
        <f>MIN(J111,G111+C111)</f>
        <v>#VALUE!</v>
      </c>
      <c r="J111" s="236" t="e">
        <f>'FM-1 &amp; FM-3'!$B$13*_xlfn.IFS(A111=$O$3,$R$3,A111=$O$4,$R$4,A111=$O$5,$R$5,A111=$O$6,$R$6,A111=$O$7,$R$7,A111=$O$8,$R$8,A111=$O$9, $R$9,A111=$O$10,$R$10,A111=$O$11,$R$11,A111=$O$12,$R$12,A111=$O$13,$R$13,A111=$O$14,$R$14)/30</f>
        <v>#VALUE!</v>
      </c>
    </row>
    <row r="112" spans="1:10">
      <c r="A112" s="19">
        <v>4</v>
      </c>
      <c r="B112" s="18">
        <v>19</v>
      </c>
      <c r="C112" s="70" t="e">
        <f>'WS-2, WS-3, &amp; WS-4'!$B$28*$M$3*H112</f>
        <v>#VALUE!</v>
      </c>
      <c r="D112" s="70">
        <v>0</v>
      </c>
      <c r="E112" s="70" t="e">
        <f>MAX(0,F112-$M$4)</f>
        <v>#VALUE!</v>
      </c>
      <c r="F112" s="71" t="e">
        <f t="shared" si="2"/>
        <v>#VALUE!</v>
      </c>
      <c r="G112" s="70" t="e">
        <f t="shared" si="3"/>
        <v>#VALUE!</v>
      </c>
      <c r="H112" s="70" t="e">
        <f>_xlfn.IFS('WS-2, WS-3, &amp; WS-4'!$B$6='Watershed Precip Data'!$C$3,'Watershed Precip Data'!C114,'Watershed Precip Data'!$C$14='Watershed Precip Data'!$D$3,'Watershed Precip Data'!D114,'WS-2, WS-3, &amp; WS-4'!$B$6='Watershed Precip Data'!$E$3,'Watershed Precip Data'!E114,'WS-2, WS-3, &amp; WS-4'!$B$6='Watershed Precip Data'!$F$3,'Watershed Precip Data'!F114,'WS-2, WS-3, &amp; WS-4'!$B$6='Watershed Precip Data'!$G$3,'Watershed Precip Data'!G114,'Watershed Precip Data'!$C$14='Watershed Precip Data'!$H$3,'Watershed Precip Data'!H114,'WS-2, WS-3, &amp; WS-4'!$B$6='Watershed Precip Data'!$I$3,'Watershed Precip Data'!I114,'WS-2, WS-3, &amp; WS-4'!$B$6='Watershed Precip Data'!$J$3,'Watershed Precip Data'!J114,'WS-2, WS-3, &amp; WS-4'!$B$6='Watershed Precip Data'!$K$3,'Watershed Precip Data'!K114)</f>
        <v>#N/A</v>
      </c>
      <c r="I112" s="238" t="e">
        <f>MIN(J112,G112+C112)</f>
        <v>#VALUE!</v>
      </c>
      <c r="J112" s="236" t="e">
        <f>'FM-1 &amp; FM-3'!$B$13*_xlfn.IFS(A112=$O$3,$R$3,A112=$O$4,$R$4,A112=$O$5,$R$5,A112=$O$6,$R$6,A112=$O$7,$R$7,A112=$O$8,$R$8,A112=$O$9, $R$9,A112=$O$10,$R$10,A112=$O$11,$R$11,A112=$O$12,$R$12,A112=$O$13,$R$13,A112=$O$14,$R$14)/30</f>
        <v>#VALUE!</v>
      </c>
    </row>
    <row r="113" spans="1:10">
      <c r="A113" s="19">
        <v>4</v>
      </c>
      <c r="B113" s="18">
        <v>20</v>
      </c>
      <c r="C113" s="70" t="e">
        <f>'WS-2, WS-3, &amp; WS-4'!$B$28*$M$3*H113</f>
        <v>#VALUE!</v>
      </c>
      <c r="D113" s="70">
        <v>0</v>
      </c>
      <c r="E113" s="70" t="e">
        <f>MAX(0,F113-$M$4)</f>
        <v>#VALUE!</v>
      </c>
      <c r="F113" s="71" t="e">
        <f t="shared" si="2"/>
        <v>#VALUE!</v>
      </c>
      <c r="G113" s="70" t="e">
        <f t="shared" si="3"/>
        <v>#VALUE!</v>
      </c>
      <c r="H113" s="70" t="e">
        <f>_xlfn.IFS('WS-2, WS-3, &amp; WS-4'!$B$6='Watershed Precip Data'!$C$3,'Watershed Precip Data'!C115,'Watershed Precip Data'!$C$14='Watershed Precip Data'!$D$3,'Watershed Precip Data'!D115,'WS-2, WS-3, &amp; WS-4'!$B$6='Watershed Precip Data'!$E$3,'Watershed Precip Data'!E115,'WS-2, WS-3, &amp; WS-4'!$B$6='Watershed Precip Data'!$F$3,'Watershed Precip Data'!F115,'WS-2, WS-3, &amp; WS-4'!$B$6='Watershed Precip Data'!$G$3,'Watershed Precip Data'!G115,'Watershed Precip Data'!$C$14='Watershed Precip Data'!$H$3,'Watershed Precip Data'!H115,'WS-2, WS-3, &amp; WS-4'!$B$6='Watershed Precip Data'!$I$3,'Watershed Precip Data'!I115,'WS-2, WS-3, &amp; WS-4'!$B$6='Watershed Precip Data'!$J$3,'Watershed Precip Data'!J115,'WS-2, WS-3, &amp; WS-4'!$B$6='Watershed Precip Data'!$K$3,'Watershed Precip Data'!K115)</f>
        <v>#N/A</v>
      </c>
      <c r="I113" s="238" t="e">
        <f>MIN(J113,G113+C113)</f>
        <v>#VALUE!</v>
      </c>
      <c r="J113" s="236" t="e">
        <f>'FM-1 &amp; FM-3'!$B$13*_xlfn.IFS(A113=$O$3,$R$3,A113=$O$4,$R$4,A113=$O$5,$R$5,A113=$O$6,$R$6,A113=$O$7,$R$7,A113=$O$8,$R$8,A113=$O$9, $R$9,A113=$O$10,$R$10,A113=$O$11,$R$11,A113=$O$12,$R$12,A113=$O$13,$R$13,A113=$O$14,$R$14)/30</f>
        <v>#VALUE!</v>
      </c>
    </row>
    <row r="114" spans="1:10">
      <c r="A114" s="19">
        <v>4</v>
      </c>
      <c r="B114" s="18">
        <v>21</v>
      </c>
      <c r="C114" s="70" t="e">
        <f>'WS-2, WS-3, &amp; WS-4'!$B$28*$M$3*H114</f>
        <v>#VALUE!</v>
      </c>
      <c r="D114" s="70">
        <v>0</v>
      </c>
      <c r="E114" s="70" t="e">
        <f>MAX(0,F114-$M$4)</f>
        <v>#VALUE!</v>
      </c>
      <c r="F114" s="71" t="e">
        <f t="shared" si="2"/>
        <v>#VALUE!</v>
      </c>
      <c r="G114" s="70" t="e">
        <f t="shared" si="3"/>
        <v>#VALUE!</v>
      </c>
      <c r="H114" s="70" t="e">
        <f>_xlfn.IFS('WS-2, WS-3, &amp; WS-4'!$B$6='Watershed Precip Data'!$C$3,'Watershed Precip Data'!C116,'Watershed Precip Data'!$C$14='Watershed Precip Data'!$D$3,'Watershed Precip Data'!D116,'WS-2, WS-3, &amp; WS-4'!$B$6='Watershed Precip Data'!$E$3,'Watershed Precip Data'!E116,'WS-2, WS-3, &amp; WS-4'!$B$6='Watershed Precip Data'!$F$3,'Watershed Precip Data'!F116,'WS-2, WS-3, &amp; WS-4'!$B$6='Watershed Precip Data'!$G$3,'Watershed Precip Data'!G116,'Watershed Precip Data'!$C$14='Watershed Precip Data'!$H$3,'Watershed Precip Data'!H116,'WS-2, WS-3, &amp; WS-4'!$B$6='Watershed Precip Data'!$I$3,'Watershed Precip Data'!I116,'WS-2, WS-3, &amp; WS-4'!$B$6='Watershed Precip Data'!$J$3,'Watershed Precip Data'!J116,'WS-2, WS-3, &amp; WS-4'!$B$6='Watershed Precip Data'!$K$3,'Watershed Precip Data'!K116)</f>
        <v>#N/A</v>
      </c>
      <c r="I114" s="238" t="e">
        <f>MIN(J114,G114+C114)</f>
        <v>#VALUE!</v>
      </c>
      <c r="J114" s="236" t="e">
        <f>'FM-1 &amp; FM-3'!$B$13*_xlfn.IFS(A114=$O$3,$R$3,A114=$O$4,$R$4,A114=$O$5,$R$5,A114=$O$6,$R$6,A114=$O$7,$R$7,A114=$O$8,$R$8,A114=$O$9, $R$9,A114=$O$10,$R$10,A114=$O$11,$R$11,A114=$O$12,$R$12,A114=$O$13,$R$13,A114=$O$14,$R$14)/30</f>
        <v>#VALUE!</v>
      </c>
    </row>
    <row r="115" spans="1:10">
      <c r="A115" s="19">
        <v>4</v>
      </c>
      <c r="B115" s="18">
        <v>22</v>
      </c>
      <c r="C115" s="70" t="e">
        <f>'WS-2, WS-3, &amp; WS-4'!$B$28*$M$3*H115</f>
        <v>#VALUE!</v>
      </c>
      <c r="D115" s="70">
        <v>0</v>
      </c>
      <c r="E115" s="70" t="e">
        <f>MAX(0,F115-$M$4)</f>
        <v>#VALUE!</v>
      </c>
      <c r="F115" s="71" t="e">
        <f t="shared" si="2"/>
        <v>#VALUE!</v>
      </c>
      <c r="G115" s="70" t="e">
        <f t="shared" si="3"/>
        <v>#VALUE!</v>
      </c>
      <c r="H115" s="70" t="e">
        <f>_xlfn.IFS('WS-2, WS-3, &amp; WS-4'!$B$6='Watershed Precip Data'!$C$3,'Watershed Precip Data'!C117,'Watershed Precip Data'!$C$14='Watershed Precip Data'!$D$3,'Watershed Precip Data'!D117,'WS-2, WS-3, &amp; WS-4'!$B$6='Watershed Precip Data'!$E$3,'Watershed Precip Data'!E117,'WS-2, WS-3, &amp; WS-4'!$B$6='Watershed Precip Data'!$F$3,'Watershed Precip Data'!F117,'WS-2, WS-3, &amp; WS-4'!$B$6='Watershed Precip Data'!$G$3,'Watershed Precip Data'!G117,'Watershed Precip Data'!$C$14='Watershed Precip Data'!$H$3,'Watershed Precip Data'!H117,'WS-2, WS-3, &amp; WS-4'!$B$6='Watershed Precip Data'!$I$3,'Watershed Precip Data'!I117,'WS-2, WS-3, &amp; WS-4'!$B$6='Watershed Precip Data'!$J$3,'Watershed Precip Data'!J117,'WS-2, WS-3, &amp; WS-4'!$B$6='Watershed Precip Data'!$K$3,'Watershed Precip Data'!K117)</f>
        <v>#N/A</v>
      </c>
      <c r="I115" s="238" t="e">
        <f>MIN(J115,G115+C115)</f>
        <v>#VALUE!</v>
      </c>
      <c r="J115" s="236" t="e">
        <f>'FM-1 &amp; FM-3'!$B$13*_xlfn.IFS(A115=$O$3,$R$3,A115=$O$4,$R$4,A115=$O$5,$R$5,A115=$O$6,$R$6,A115=$O$7,$R$7,A115=$O$8,$R$8,A115=$O$9, $R$9,A115=$O$10,$R$10,A115=$O$11,$R$11,A115=$O$12,$R$12,A115=$O$13,$R$13,A115=$O$14,$R$14)/30</f>
        <v>#VALUE!</v>
      </c>
    </row>
    <row r="116" spans="1:10">
      <c r="A116" s="19">
        <v>4</v>
      </c>
      <c r="B116" s="18">
        <v>23</v>
      </c>
      <c r="C116" s="70" t="e">
        <f>'WS-2, WS-3, &amp; WS-4'!$B$28*$M$3*H116</f>
        <v>#VALUE!</v>
      </c>
      <c r="D116" s="70">
        <v>0</v>
      </c>
      <c r="E116" s="70" t="e">
        <f>MAX(0,F116-$M$4)</f>
        <v>#VALUE!</v>
      </c>
      <c r="F116" s="71" t="e">
        <f t="shared" si="2"/>
        <v>#VALUE!</v>
      </c>
      <c r="G116" s="70" t="e">
        <f t="shared" si="3"/>
        <v>#VALUE!</v>
      </c>
      <c r="H116" s="70" t="e">
        <f>_xlfn.IFS('WS-2, WS-3, &amp; WS-4'!$B$6='Watershed Precip Data'!$C$3,'Watershed Precip Data'!C118,'Watershed Precip Data'!$C$14='Watershed Precip Data'!$D$3,'Watershed Precip Data'!D118,'WS-2, WS-3, &amp; WS-4'!$B$6='Watershed Precip Data'!$E$3,'Watershed Precip Data'!E118,'WS-2, WS-3, &amp; WS-4'!$B$6='Watershed Precip Data'!$F$3,'Watershed Precip Data'!F118,'WS-2, WS-3, &amp; WS-4'!$B$6='Watershed Precip Data'!$G$3,'Watershed Precip Data'!G118,'Watershed Precip Data'!$C$14='Watershed Precip Data'!$H$3,'Watershed Precip Data'!H118,'WS-2, WS-3, &amp; WS-4'!$B$6='Watershed Precip Data'!$I$3,'Watershed Precip Data'!I118,'WS-2, WS-3, &amp; WS-4'!$B$6='Watershed Precip Data'!$J$3,'Watershed Precip Data'!J118,'WS-2, WS-3, &amp; WS-4'!$B$6='Watershed Precip Data'!$K$3,'Watershed Precip Data'!K118)</f>
        <v>#N/A</v>
      </c>
      <c r="I116" s="238" t="e">
        <f>MIN(J116,G116+C116)</f>
        <v>#VALUE!</v>
      </c>
      <c r="J116" s="236" t="e">
        <f>'FM-1 &amp; FM-3'!$B$13*_xlfn.IFS(A116=$O$3,$R$3,A116=$O$4,$R$4,A116=$O$5,$R$5,A116=$O$6,$R$6,A116=$O$7,$R$7,A116=$O$8,$R$8,A116=$O$9, $R$9,A116=$O$10,$R$10,A116=$O$11,$R$11,A116=$O$12,$R$12,A116=$O$13,$R$13,A116=$O$14,$R$14)/30</f>
        <v>#VALUE!</v>
      </c>
    </row>
    <row r="117" spans="1:10">
      <c r="A117" s="19">
        <v>4</v>
      </c>
      <c r="B117" s="18">
        <v>24</v>
      </c>
      <c r="C117" s="70" t="e">
        <f>'WS-2, WS-3, &amp; WS-4'!$B$28*$M$3*H117</f>
        <v>#VALUE!</v>
      </c>
      <c r="D117" s="70">
        <v>0</v>
      </c>
      <c r="E117" s="70" t="e">
        <f>MAX(0,F117-$M$4)</f>
        <v>#VALUE!</v>
      </c>
      <c r="F117" s="71" t="e">
        <f t="shared" si="2"/>
        <v>#VALUE!</v>
      </c>
      <c r="G117" s="70" t="e">
        <f t="shared" si="3"/>
        <v>#VALUE!</v>
      </c>
      <c r="H117" s="70" t="e">
        <f>_xlfn.IFS('WS-2, WS-3, &amp; WS-4'!$B$6='Watershed Precip Data'!$C$3,'Watershed Precip Data'!C119,'Watershed Precip Data'!$C$14='Watershed Precip Data'!$D$3,'Watershed Precip Data'!D119,'WS-2, WS-3, &amp; WS-4'!$B$6='Watershed Precip Data'!$E$3,'Watershed Precip Data'!E119,'WS-2, WS-3, &amp; WS-4'!$B$6='Watershed Precip Data'!$F$3,'Watershed Precip Data'!F119,'WS-2, WS-3, &amp; WS-4'!$B$6='Watershed Precip Data'!$G$3,'Watershed Precip Data'!G119,'Watershed Precip Data'!$C$14='Watershed Precip Data'!$H$3,'Watershed Precip Data'!H119,'WS-2, WS-3, &amp; WS-4'!$B$6='Watershed Precip Data'!$I$3,'Watershed Precip Data'!I119,'WS-2, WS-3, &amp; WS-4'!$B$6='Watershed Precip Data'!$J$3,'Watershed Precip Data'!J119,'WS-2, WS-3, &amp; WS-4'!$B$6='Watershed Precip Data'!$K$3,'Watershed Precip Data'!K119)</f>
        <v>#N/A</v>
      </c>
      <c r="I117" s="238" t="e">
        <f>MIN(J117,G117+C117)</f>
        <v>#VALUE!</v>
      </c>
      <c r="J117" s="236" t="e">
        <f>'FM-1 &amp; FM-3'!$B$13*_xlfn.IFS(A117=$O$3,$R$3,A117=$O$4,$R$4,A117=$O$5,$R$5,A117=$O$6,$R$6,A117=$O$7,$R$7,A117=$O$8,$R$8,A117=$O$9, $R$9,A117=$O$10,$R$10,A117=$O$11,$R$11,A117=$O$12,$R$12,A117=$O$13,$R$13,A117=$O$14,$R$14)/30</f>
        <v>#VALUE!</v>
      </c>
    </row>
    <row r="118" spans="1:10">
      <c r="A118" s="19">
        <v>4</v>
      </c>
      <c r="B118" s="18">
        <v>25</v>
      </c>
      <c r="C118" s="70" t="e">
        <f>'WS-2, WS-3, &amp; WS-4'!$B$28*$M$3*H118</f>
        <v>#VALUE!</v>
      </c>
      <c r="D118" s="70">
        <v>0</v>
      </c>
      <c r="E118" s="70" t="e">
        <f>MAX(0,F118-$M$4)</f>
        <v>#VALUE!</v>
      </c>
      <c r="F118" s="71" t="e">
        <f t="shared" si="2"/>
        <v>#VALUE!</v>
      </c>
      <c r="G118" s="70" t="e">
        <f t="shared" si="3"/>
        <v>#VALUE!</v>
      </c>
      <c r="H118" s="70" t="e">
        <f>_xlfn.IFS('WS-2, WS-3, &amp; WS-4'!$B$6='Watershed Precip Data'!$C$3,'Watershed Precip Data'!C120,'Watershed Precip Data'!$C$14='Watershed Precip Data'!$D$3,'Watershed Precip Data'!D120,'WS-2, WS-3, &amp; WS-4'!$B$6='Watershed Precip Data'!$E$3,'Watershed Precip Data'!E120,'WS-2, WS-3, &amp; WS-4'!$B$6='Watershed Precip Data'!$F$3,'Watershed Precip Data'!F120,'WS-2, WS-3, &amp; WS-4'!$B$6='Watershed Precip Data'!$G$3,'Watershed Precip Data'!G120,'Watershed Precip Data'!$C$14='Watershed Precip Data'!$H$3,'Watershed Precip Data'!H120,'WS-2, WS-3, &amp; WS-4'!$B$6='Watershed Precip Data'!$I$3,'Watershed Precip Data'!I120,'WS-2, WS-3, &amp; WS-4'!$B$6='Watershed Precip Data'!$J$3,'Watershed Precip Data'!J120,'WS-2, WS-3, &amp; WS-4'!$B$6='Watershed Precip Data'!$K$3,'Watershed Precip Data'!K120)</f>
        <v>#N/A</v>
      </c>
      <c r="I118" s="238" t="e">
        <f>MIN(J118,G118+C118)</f>
        <v>#VALUE!</v>
      </c>
      <c r="J118" s="236" t="e">
        <f>'FM-1 &amp; FM-3'!$B$13*_xlfn.IFS(A118=$O$3,$R$3,A118=$O$4,$R$4,A118=$O$5,$R$5,A118=$O$6,$R$6,A118=$O$7,$R$7,A118=$O$8,$R$8,A118=$O$9, $R$9,A118=$O$10,$R$10,A118=$O$11,$R$11,A118=$O$12,$R$12,A118=$O$13,$R$13,A118=$O$14,$R$14)/30</f>
        <v>#VALUE!</v>
      </c>
    </row>
    <row r="119" spans="1:10">
      <c r="A119" s="19">
        <v>4</v>
      </c>
      <c r="B119" s="18">
        <v>26</v>
      </c>
      <c r="C119" s="70" t="e">
        <f>'WS-2, WS-3, &amp; WS-4'!$B$28*$M$3*H119</f>
        <v>#VALUE!</v>
      </c>
      <c r="D119" s="70">
        <v>0</v>
      </c>
      <c r="E119" s="70" t="e">
        <f>MAX(0,F119-$M$4)</f>
        <v>#VALUE!</v>
      </c>
      <c r="F119" s="71" t="e">
        <f t="shared" si="2"/>
        <v>#VALUE!</v>
      </c>
      <c r="G119" s="70" t="e">
        <f t="shared" si="3"/>
        <v>#VALUE!</v>
      </c>
      <c r="H119" s="70" t="e">
        <f>_xlfn.IFS('WS-2, WS-3, &amp; WS-4'!$B$6='Watershed Precip Data'!$C$3,'Watershed Precip Data'!C121,'Watershed Precip Data'!$C$14='Watershed Precip Data'!$D$3,'Watershed Precip Data'!D121,'WS-2, WS-3, &amp; WS-4'!$B$6='Watershed Precip Data'!$E$3,'Watershed Precip Data'!E121,'WS-2, WS-3, &amp; WS-4'!$B$6='Watershed Precip Data'!$F$3,'Watershed Precip Data'!F121,'WS-2, WS-3, &amp; WS-4'!$B$6='Watershed Precip Data'!$G$3,'Watershed Precip Data'!G121,'Watershed Precip Data'!$C$14='Watershed Precip Data'!$H$3,'Watershed Precip Data'!H121,'WS-2, WS-3, &amp; WS-4'!$B$6='Watershed Precip Data'!$I$3,'Watershed Precip Data'!I121,'WS-2, WS-3, &amp; WS-4'!$B$6='Watershed Precip Data'!$J$3,'Watershed Precip Data'!J121,'WS-2, WS-3, &amp; WS-4'!$B$6='Watershed Precip Data'!$K$3,'Watershed Precip Data'!K121)</f>
        <v>#N/A</v>
      </c>
      <c r="I119" s="238" t="e">
        <f>MIN(J119,G119+C119)</f>
        <v>#VALUE!</v>
      </c>
      <c r="J119" s="236" t="e">
        <f>'FM-1 &amp; FM-3'!$B$13*_xlfn.IFS(A119=$O$3,$R$3,A119=$O$4,$R$4,A119=$O$5,$R$5,A119=$O$6,$R$6,A119=$O$7,$R$7,A119=$O$8,$R$8,A119=$O$9, $R$9,A119=$O$10,$R$10,A119=$O$11,$R$11,A119=$O$12,$R$12,A119=$O$13,$R$13,A119=$O$14,$R$14)/30</f>
        <v>#VALUE!</v>
      </c>
    </row>
    <row r="120" spans="1:10">
      <c r="A120" s="19">
        <v>4</v>
      </c>
      <c r="B120" s="18">
        <v>27</v>
      </c>
      <c r="C120" s="70" t="e">
        <f>'WS-2, WS-3, &amp; WS-4'!$B$28*$M$3*H120</f>
        <v>#VALUE!</v>
      </c>
      <c r="D120" s="70">
        <v>0</v>
      </c>
      <c r="E120" s="70" t="e">
        <f>MAX(0,F120-$M$4)</f>
        <v>#VALUE!</v>
      </c>
      <c r="F120" s="71" t="e">
        <f t="shared" si="2"/>
        <v>#VALUE!</v>
      </c>
      <c r="G120" s="70" t="e">
        <f t="shared" si="3"/>
        <v>#VALUE!</v>
      </c>
      <c r="H120" s="70" t="e">
        <f>_xlfn.IFS('WS-2, WS-3, &amp; WS-4'!$B$6='Watershed Precip Data'!$C$3,'Watershed Precip Data'!C122,'Watershed Precip Data'!$C$14='Watershed Precip Data'!$D$3,'Watershed Precip Data'!D122,'WS-2, WS-3, &amp; WS-4'!$B$6='Watershed Precip Data'!$E$3,'Watershed Precip Data'!E122,'WS-2, WS-3, &amp; WS-4'!$B$6='Watershed Precip Data'!$F$3,'Watershed Precip Data'!F122,'WS-2, WS-3, &amp; WS-4'!$B$6='Watershed Precip Data'!$G$3,'Watershed Precip Data'!G122,'Watershed Precip Data'!$C$14='Watershed Precip Data'!$H$3,'Watershed Precip Data'!H122,'WS-2, WS-3, &amp; WS-4'!$B$6='Watershed Precip Data'!$I$3,'Watershed Precip Data'!I122,'WS-2, WS-3, &amp; WS-4'!$B$6='Watershed Precip Data'!$J$3,'Watershed Precip Data'!J122,'WS-2, WS-3, &amp; WS-4'!$B$6='Watershed Precip Data'!$K$3,'Watershed Precip Data'!K122)</f>
        <v>#N/A</v>
      </c>
      <c r="I120" s="238" t="e">
        <f>MIN(J120,G120+C120)</f>
        <v>#VALUE!</v>
      </c>
      <c r="J120" s="236" t="e">
        <f>'FM-1 &amp; FM-3'!$B$13*_xlfn.IFS(A120=$O$3,$R$3,A120=$O$4,$R$4,A120=$O$5,$R$5,A120=$O$6,$R$6,A120=$O$7,$R$7,A120=$O$8,$R$8,A120=$O$9, $R$9,A120=$O$10,$R$10,A120=$O$11,$R$11,A120=$O$12,$R$12,A120=$O$13,$R$13,A120=$O$14,$R$14)/30</f>
        <v>#VALUE!</v>
      </c>
    </row>
    <row r="121" spans="1:10">
      <c r="A121" s="19">
        <v>4</v>
      </c>
      <c r="B121" s="18">
        <v>28</v>
      </c>
      <c r="C121" s="70" t="e">
        <f>'WS-2, WS-3, &amp; WS-4'!$B$28*$M$3*H121</f>
        <v>#VALUE!</v>
      </c>
      <c r="D121" s="70">
        <v>0</v>
      </c>
      <c r="E121" s="70" t="e">
        <f>MAX(0,F121-$M$4)</f>
        <v>#VALUE!</v>
      </c>
      <c r="F121" s="71" t="e">
        <f t="shared" si="2"/>
        <v>#VALUE!</v>
      </c>
      <c r="G121" s="70" t="e">
        <f t="shared" si="3"/>
        <v>#VALUE!</v>
      </c>
      <c r="H121" s="70" t="e">
        <f>_xlfn.IFS('WS-2, WS-3, &amp; WS-4'!$B$6='Watershed Precip Data'!$C$3,'Watershed Precip Data'!C123,'Watershed Precip Data'!$C$14='Watershed Precip Data'!$D$3,'Watershed Precip Data'!D123,'WS-2, WS-3, &amp; WS-4'!$B$6='Watershed Precip Data'!$E$3,'Watershed Precip Data'!E123,'WS-2, WS-3, &amp; WS-4'!$B$6='Watershed Precip Data'!$F$3,'Watershed Precip Data'!F123,'WS-2, WS-3, &amp; WS-4'!$B$6='Watershed Precip Data'!$G$3,'Watershed Precip Data'!G123,'Watershed Precip Data'!$C$14='Watershed Precip Data'!$H$3,'Watershed Precip Data'!H123,'WS-2, WS-3, &amp; WS-4'!$B$6='Watershed Precip Data'!$I$3,'Watershed Precip Data'!I123,'WS-2, WS-3, &amp; WS-4'!$B$6='Watershed Precip Data'!$J$3,'Watershed Precip Data'!J123,'WS-2, WS-3, &amp; WS-4'!$B$6='Watershed Precip Data'!$K$3,'Watershed Precip Data'!K123)</f>
        <v>#N/A</v>
      </c>
      <c r="I121" s="238" t="e">
        <f>MIN(J121,G121+C121)</f>
        <v>#VALUE!</v>
      </c>
      <c r="J121" s="236" t="e">
        <f>'FM-1 &amp; FM-3'!$B$13*_xlfn.IFS(A121=$O$3,$R$3,A121=$O$4,$R$4,A121=$O$5,$R$5,A121=$O$6,$R$6,A121=$O$7,$R$7,A121=$O$8,$R$8,A121=$O$9, $R$9,A121=$O$10,$R$10,A121=$O$11,$R$11,A121=$O$12,$R$12,A121=$O$13,$R$13,A121=$O$14,$R$14)/30</f>
        <v>#VALUE!</v>
      </c>
    </row>
    <row r="122" spans="1:10">
      <c r="A122" s="19">
        <v>4</v>
      </c>
      <c r="B122" s="18">
        <v>29</v>
      </c>
      <c r="C122" s="70" t="e">
        <f>'WS-2, WS-3, &amp; WS-4'!$B$28*$M$3*H122</f>
        <v>#VALUE!</v>
      </c>
      <c r="D122" s="70">
        <v>0</v>
      </c>
      <c r="E122" s="70" t="e">
        <f>MAX(0,F122-$M$4)</f>
        <v>#VALUE!</v>
      </c>
      <c r="F122" s="71" t="e">
        <f t="shared" si="2"/>
        <v>#VALUE!</v>
      </c>
      <c r="G122" s="70" t="e">
        <f t="shared" si="3"/>
        <v>#VALUE!</v>
      </c>
      <c r="H122" s="70" t="e">
        <f>_xlfn.IFS('WS-2, WS-3, &amp; WS-4'!$B$6='Watershed Precip Data'!$C$3,'Watershed Precip Data'!C124,'Watershed Precip Data'!$C$14='Watershed Precip Data'!$D$3,'Watershed Precip Data'!D124,'WS-2, WS-3, &amp; WS-4'!$B$6='Watershed Precip Data'!$E$3,'Watershed Precip Data'!E124,'WS-2, WS-3, &amp; WS-4'!$B$6='Watershed Precip Data'!$F$3,'Watershed Precip Data'!F124,'WS-2, WS-3, &amp; WS-4'!$B$6='Watershed Precip Data'!$G$3,'Watershed Precip Data'!G124,'Watershed Precip Data'!$C$14='Watershed Precip Data'!$H$3,'Watershed Precip Data'!H124,'WS-2, WS-3, &amp; WS-4'!$B$6='Watershed Precip Data'!$I$3,'Watershed Precip Data'!I124,'WS-2, WS-3, &amp; WS-4'!$B$6='Watershed Precip Data'!$J$3,'Watershed Precip Data'!J124,'WS-2, WS-3, &amp; WS-4'!$B$6='Watershed Precip Data'!$K$3,'Watershed Precip Data'!K124)</f>
        <v>#N/A</v>
      </c>
      <c r="I122" s="238" t="e">
        <f>MIN(J122,G122+C122)</f>
        <v>#VALUE!</v>
      </c>
      <c r="J122" s="236" t="e">
        <f>'FM-1 &amp; FM-3'!$B$13*_xlfn.IFS(A122=$O$3,$R$3,A122=$O$4,$R$4,A122=$O$5,$R$5,A122=$O$6,$R$6,A122=$O$7,$R$7,A122=$O$8,$R$8,A122=$O$9, $R$9,A122=$O$10,$R$10,A122=$O$11,$R$11,A122=$O$12,$R$12,A122=$O$13,$R$13,A122=$O$14,$R$14)/30</f>
        <v>#VALUE!</v>
      </c>
    </row>
    <row r="123" spans="1:10">
      <c r="A123" s="19">
        <v>4</v>
      </c>
      <c r="B123" s="18">
        <v>30</v>
      </c>
      <c r="C123" s="70" t="e">
        <f>'WS-2, WS-3, &amp; WS-4'!$B$28*$M$3*H123</f>
        <v>#VALUE!</v>
      </c>
      <c r="D123" s="70">
        <v>0</v>
      </c>
      <c r="E123" s="70" t="e">
        <f>MAX(0,F123-$M$4)</f>
        <v>#VALUE!</v>
      </c>
      <c r="F123" s="71" t="e">
        <f t="shared" si="2"/>
        <v>#VALUE!</v>
      </c>
      <c r="G123" s="70" t="e">
        <f t="shared" si="3"/>
        <v>#VALUE!</v>
      </c>
      <c r="H123" s="70" t="e">
        <f>_xlfn.IFS('WS-2, WS-3, &amp; WS-4'!$B$6='Watershed Precip Data'!$C$3,'Watershed Precip Data'!C125,'Watershed Precip Data'!$C$14='Watershed Precip Data'!$D$3,'Watershed Precip Data'!D125,'WS-2, WS-3, &amp; WS-4'!$B$6='Watershed Precip Data'!$E$3,'Watershed Precip Data'!E125,'WS-2, WS-3, &amp; WS-4'!$B$6='Watershed Precip Data'!$F$3,'Watershed Precip Data'!F125,'WS-2, WS-3, &amp; WS-4'!$B$6='Watershed Precip Data'!$G$3,'Watershed Precip Data'!G125,'Watershed Precip Data'!$C$14='Watershed Precip Data'!$H$3,'Watershed Precip Data'!H125,'WS-2, WS-3, &amp; WS-4'!$B$6='Watershed Precip Data'!$I$3,'Watershed Precip Data'!I125,'WS-2, WS-3, &amp; WS-4'!$B$6='Watershed Precip Data'!$J$3,'Watershed Precip Data'!J125,'WS-2, WS-3, &amp; WS-4'!$B$6='Watershed Precip Data'!$K$3,'Watershed Precip Data'!K125)</f>
        <v>#N/A</v>
      </c>
      <c r="I123" s="238" t="e">
        <f>MIN(J123,G123+C123)</f>
        <v>#VALUE!</v>
      </c>
      <c r="J123" s="236" t="e">
        <f>'FM-1 &amp; FM-3'!$B$13*_xlfn.IFS(A123=$O$3,$R$3,A123=$O$4,$R$4,A123=$O$5,$R$5,A123=$O$6,$R$6,A123=$O$7,$R$7,A123=$O$8,$R$8,A123=$O$9, $R$9,A123=$O$10,$R$10,A123=$O$11,$R$11,A123=$O$12,$R$12,A123=$O$13,$R$13,A123=$O$14,$R$14)/30</f>
        <v>#VALUE!</v>
      </c>
    </row>
    <row r="124" spans="1:10">
      <c r="A124" s="19">
        <v>5</v>
      </c>
      <c r="B124" s="18">
        <v>1</v>
      </c>
      <c r="C124" s="70" t="e">
        <f>'WS-2, WS-3, &amp; WS-4'!$B$28*$M$3*H124</f>
        <v>#VALUE!</v>
      </c>
      <c r="D124" s="70">
        <v>0</v>
      </c>
      <c r="E124" s="70" t="e">
        <f>MAX(0,F124-$M$4)</f>
        <v>#VALUE!</v>
      </c>
      <c r="F124" s="71" t="e">
        <f t="shared" si="2"/>
        <v>#VALUE!</v>
      </c>
      <c r="G124" s="70" t="e">
        <f t="shared" si="3"/>
        <v>#VALUE!</v>
      </c>
      <c r="H124" s="70" t="e">
        <f>_xlfn.IFS('WS-2, WS-3, &amp; WS-4'!$B$6='Watershed Precip Data'!$C$3,'Watershed Precip Data'!C126,'Watershed Precip Data'!$C$14='Watershed Precip Data'!$D$3,'Watershed Precip Data'!D126,'WS-2, WS-3, &amp; WS-4'!$B$6='Watershed Precip Data'!$E$3,'Watershed Precip Data'!E126,'WS-2, WS-3, &amp; WS-4'!$B$6='Watershed Precip Data'!$F$3,'Watershed Precip Data'!F126,'WS-2, WS-3, &amp; WS-4'!$B$6='Watershed Precip Data'!$G$3,'Watershed Precip Data'!G126,'Watershed Precip Data'!$C$14='Watershed Precip Data'!$H$3,'Watershed Precip Data'!H126,'WS-2, WS-3, &amp; WS-4'!$B$6='Watershed Precip Data'!$I$3,'Watershed Precip Data'!I126,'WS-2, WS-3, &amp; WS-4'!$B$6='Watershed Precip Data'!$J$3,'Watershed Precip Data'!J126,'WS-2, WS-3, &amp; WS-4'!$B$6='Watershed Precip Data'!$K$3,'Watershed Precip Data'!K126)</f>
        <v>#N/A</v>
      </c>
      <c r="I124" s="238" t="e">
        <f>MIN(J124,G124+C124)</f>
        <v>#VALUE!</v>
      </c>
      <c r="J124" s="236" t="e">
        <f>'FM-1 &amp; FM-3'!$B$13*_xlfn.IFS(A124=$O$3,$R$3,A124=$O$4,$R$4,A124=$O$5,$R$5,A124=$O$6,$R$6,A124=$O$7,$R$7,A124=$O$8,$R$8,A124=$O$9, $R$9,A124=$O$10,$R$10,A124=$O$11,$R$11,A124=$O$12,$R$12,A124=$O$13,$R$13,A124=$O$14,$R$14)/30</f>
        <v>#VALUE!</v>
      </c>
    </row>
    <row r="125" spans="1:10">
      <c r="A125" s="19">
        <v>5</v>
      </c>
      <c r="B125" s="18">
        <v>2</v>
      </c>
      <c r="C125" s="70" t="e">
        <f>'WS-2, WS-3, &amp; WS-4'!$B$28*$M$3*H125</f>
        <v>#VALUE!</v>
      </c>
      <c r="D125" s="70">
        <v>0</v>
      </c>
      <c r="E125" s="70" t="e">
        <f>MAX(0,F125-$M$4)</f>
        <v>#VALUE!</v>
      </c>
      <c r="F125" s="71" t="e">
        <f t="shared" si="2"/>
        <v>#VALUE!</v>
      </c>
      <c r="G125" s="70" t="e">
        <f t="shared" si="3"/>
        <v>#VALUE!</v>
      </c>
      <c r="H125" s="70" t="e">
        <f>_xlfn.IFS('WS-2, WS-3, &amp; WS-4'!$B$6='Watershed Precip Data'!$C$3,'Watershed Precip Data'!C127,'Watershed Precip Data'!$C$14='Watershed Precip Data'!$D$3,'Watershed Precip Data'!D127,'WS-2, WS-3, &amp; WS-4'!$B$6='Watershed Precip Data'!$E$3,'Watershed Precip Data'!E127,'WS-2, WS-3, &amp; WS-4'!$B$6='Watershed Precip Data'!$F$3,'Watershed Precip Data'!F127,'WS-2, WS-3, &amp; WS-4'!$B$6='Watershed Precip Data'!$G$3,'Watershed Precip Data'!G127,'Watershed Precip Data'!$C$14='Watershed Precip Data'!$H$3,'Watershed Precip Data'!H127,'WS-2, WS-3, &amp; WS-4'!$B$6='Watershed Precip Data'!$I$3,'Watershed Precip Data'!I127,'WS-2, WS-3, &amp; WS-4'!$B$6='Watershed Precip Data'!$J$3,'Watershed Precip Data'!J127,'WS-2, WS-3, &amp; WS-4'!$B$6='Watershed Precip Data'!$K$3,'Watershed Precip Data'!K127)</f>
        <v>#N/A</v>
      </c>
      <c r="I125" s="238" t="e">
        <f>MIN(J125,G125+C125)</f>
        <v>#VALUE!</v>
      </c>
      <c r="J125" s="236" t="e">
        <f>'FM-1 &amp; FM-3'!$B$13*_xlfn.IFS(A125=$O$3,$R$3,A125=$O$4,$R$4,A125=$O$5,$R$5,A125=$O$6,$R$6,A125=$O$7,$R$7,A125=$O$8,$R$8,A125=$O$9, $R$9,A125=$O$10,$R$10,A125=$O$11,$R$11,A125=$O$12,$R$12,A125=$O$13,$R$13,A125=$O$14,$R$14)/30</f>
        <v>#VALUE!</v>
      </c>
    </row>
    <row r="126" spans="1:10">
      <c r="A126" s="19">
        <v>5</v>
      </c>
      <c r="B126" s="18">
        <v>3</v>
      </c>
      <c r="C126" s="70" t="e">
        <f>'WS-2, WS-3, &amp; WS-4'!$B$28*$M$3*H126</f>
        <v>#VALUE!</v>
      </c>
      <c r="D126" s="70">
        <v>0</v>
      </c>
      <c r="E126" s="70" t="e">
        <f>MAX(0,F126-$M$4)</f>
        <v>#VALUE!</v>
      </c>
      <c r="F126" s="71" t="e">
        <f t="shared" si="2"/>
        <v>#VALUE!</v>
      </c>
      <c r="G126" s="70" t="e">
        <f t="shared" si="3"/>
        <v>#VALUE!</v>
      </c>
      <c r="H126" s="70" t="e">
        <f>_xlfn.IFS('WS-2, WS-3, &amp; WS-4'!$B$6='Watershed Precip Data'!$C$3,'Watershed Precip Data'!C128,'Watershed Precip Data'!$C$14='Watershed Precip Data'!$D$3,'Watershed Precip Data'!D128,'WS-2, WS-3, &amp; WS-4'!$B$6='Watershed Precip Data'!$E$3,'Watershed Precip Data'!E128,'WS-2, WS-3, &amp; WS-4'!$B$6='Watershed Precip Data'!$F$3,'Watershed Precip Data'!F128,'WS-2, WS-3, &amp; WS-4'!$B$6='Watershed Precip Data'!$G$3,'Watershed Precip Data'!G128,'Watershed Precip Data'!$C$14='Watershed Precip Data'!$H$3,'Watershed Precip Data'!H128,'WS-2, WS-3, &amp; WS-4'!$B$6='Watershed Precip Data'!$I$3,'Watershed Precip Data'!I128,'WS-2, WS-3, &amp; WS-4'!$B$6='Watershed Precip Data'!$J$3,'Watershed Precip Data'!J128,'WS-2, WS-3, &amp; WS-4'!$B$6='Watershed Precip Data'!$K$3,'Watershed Precip Data'!K128)</f>
        <v>#N/A</v>
      </c>
      <c r="I126" s="238" t="e">
        <f>MIN(J126,G126+C126)</f>
        <v>#VALUE!</v>
      </c>
      <c r="J126" s="236" t="e">
        <f>'FM-1 &amp; FM-3'!$B$13*_xlfn.IFS(A126=$O$3,$R$3,A126=$O$4,$R$4,A126=$O$5,$R$5,A126=$O$6,$R$6,A126=$O$7,$R$7,A126=$O$8,$R$8,A126=$O$9, $R$9,A126=$O$10,$R$10,A126=$O$11,$R$11,A126=$O$12,$R$12,A126=$O$13,$R$13,A126=$O$14,$R$14)/30</f>
        <v>#VALUE!</v>
      </c>
    </row>
    <row r="127" spans="1:10">
      <c r="A127" s="19">
        <v>5</v>
      </c>
      <c r="B127" s="18">
        <v>4</v>
      </c>
      <c r="C127" s="70" t="e">
        <f>'WS-2, WS-3, &amp; WS-4'!$B$28*$M$3*H127</f>
        <v>#VALUE!</v>
      </c>
      <c r="D127" s="70">
        <v>0</v>
      </c>
      <c r="E127" s="70" t="e">
        <f>MAX(0,F127-$M$4)</f>
        <v>#VALUE!</v>
      </c>
      <c r="F127" s="71" t="e">
        <f t="shared" si="2"/>
        <v>#VALUE!</v>
      </c>
      <c r="G127" s="70" t="e">
        <f t="shared" si="3"/>
        <v>#VALUE!</v>
      </c>
      <c r="H127" s="70" t="e">
        <f>_xlfn.IFS('WS-2, WS-3, &amp; WS-4'!$B$6='Watershed Precip Data'!$C$3,'Watershed Precip Data'!C129,'Watershed Precip Data'!$C$14='Watershed Precip Data'!$D$3,'Watershed Precip Data'!D129,'WS-2, WS-3, &amp; WS-4'!$B$6='Watershed Precip Data'!$E$3,'Watershed Precip Data'!E129,'WS-2, WS-3, &amp; WS-4'!$B$6='Watershed Precip Data'!$F$3,'Watershed Precip Data'!F129,'WS-2, WS-3, &amp; WS-4'!$B$6='Watershed Precip Data'!$G$3,'Watershed Precip Data'!G129,'Watershed Precip Data'!$C$14='Watershed Precip Data'!$H$3,'Watershed Precip Data'!H129,'WS-2, WS-3, &amp; WS-4'!$B$6='Watershed Precip Data'!$I$3,'Watershed Precip Data'!I129,'WS-2, WS-3, &amp; WS-4'!$B$6='Watershed Precip Data'!$J$3,'Watershed Precip Data'!J129,'WS-2, WS-3, &amp; WS-4'!$B$6='Watershed Precip Data'!$K$3,'Watershed Precip Data'!K129)</f>
        <v>#N/A</v>
      </c>
      <c r="I127" s="238" t="e">
        <f>MIN(J127,G127+C127)</f>
        <v>#VALUE!</v>
      </c>
      <c r="J127" s="236" t="e">
        <f>'FM-1 &amp; FM-3'!$B$13*_xlfn.IFS(A127=$O$3,$R$3,A127=$O$4,$R$4,A127=$O$5,$R$5,A127=$O$6,$R$6,A127=$O$7,$R$7,A127=$O$8,$R$8,A127=$O$9, $R$9,A127=$O$10,$R$10,A127=$O$11,$R$11,A127=$O$12,$R$12,A127=$O$13,$R$13,A127=$O$14,$R$14)/30</f>
        <v>#VALUE!</v>
      </c>
    </row>
    <row r="128" spans="1:10">
      <c r="A128" s="19">
        <v>5</v>
      </c>
      <c r="B128" s="18">
        <v>5</v>
      </c>
      <c r="C128" s="70" t="e">
        <f>'WS-2, WS-3, &amp; WS-4'!$B$28*$M$3*H128</f>
        <v>#VALUE!</v>
      </c>
      <c r="D128" s="70">
        <v>0</v>
      </c>
      <c r="E128" s="70" t="e">
        <f>MAX(0,F128-$M$4)</f>
        <v>#VALUE!</v>
      </c>
      <c r="F128" s="71" t="e">
        <f t="shared" si="2"/>
        <v>#VALUE!</v>
      </c>
      <c r="G128" s="70" t="e">
        <f t="shared" si="3"/>
        <v>#VALUE!</v>
      </c>
      <c r="H128" s="70" t="e">
        <f>_xlfn.IFS('WS-2, WS-3, &amp; WS-4'!$B$6='Watershed Precip Data'!$C$3,'Watershed Precip Data'!C130,'Watershed Precip Data'!$C$14='Watershed Precip Data'!$D$3,'Watershed Precip Data'!D130,'WS-2, WS-3, &amp; WS-4'!$B$6='Watershed Precip Data'!$E$3,'Watershed Precip Data'!E130,'WS-2, WS-3, &amp; WS-4'!$B$6='Watershed Precip Data'!$F$3,'Watershed Precip Data'!F130,'WS-2, WS-3, &amp; WS-4'!$B$6='Watershed Precip Data'!$G$3,'Watershed Precip Data'!G130,'Watershed Precip Data'!$C$14='Watershed Precip Data'!$H$3,'Watershed Precip Data'!H130,'WS-2, WS-3, &amp; WS-4'!$B$6='Watershed Precip Data'!$I$3,'Watershed Precip Data'!I130,'WS-2, WS-3, &amp; WS-4'!$B$6='Watershed Precip Data'!$J$3,'Watershed Precip Data'!J130,'WS-2, WS-3, &amp; WS-4'!$B$6='Watershed Precip Data'!$K$3,'Watershed Precip Data'!K130)</f>
        <v>#N/A</v>
      </c>
      <c r="I128" s="238" t="e">
        <f>MIN(J128,G128+C128)</f>
        <v>#VALUE!</v>
      </c>
      <c r="J128" s="236" t="e">
        <f>'FM-1 &amp; FM-3'!$B$13*_xlfn.IFS(A128=$O$3,$R$3,A128=$O$4,$R$4,A128=$O$5,$R$5,A128=$O$6,$R$6,A128=$O$7,$R$7,A128=$O$8,$R$8,A128=$O$9, $R$9,A128=$O$10,$R$10,A128=$O$11,$R$11,A128=$O$12,$R$12,A128=$O$13,$R$13,A128=$O$14,$R$14)/30</f>
        <v>#VALUE!</v>
      </c>
    </row>
    <row r="129" spans="1:10">
      <c r="A129" s="19">
        <v>5</v>
      </c>
      <c r="B129" s="18">
        <v>6</v>
      </c>
      <c r="C129" s="70" t="e">
        <f>'WS-2, WS-3, &amp; WS-4'!$B$28*$M$3*H129</f>
        <v>#VALUE!</v>
      </c>
      <c r="D129" s="70">
        <v>0</v>
      </c>
      <c r="E129" s="70" t="e">
        <f>MAX(0,F129-$M$4)</f>
        <v>#VALUE!</v>
      </c>
      <c r="F129" s="71" t="e">
        <f t="shared" si="2"/>
        <v>#VALUE!</v>
      </c>
      <c r="G129" s="70" t="e">
        <f t="shared" si="3"/>
        <v>#VALUE!</v>
      </c>
      <c r="H129" s="70" t="e">
        <f>_xlfn.IFS('WS-2, WS-3, &amp; WS-4'!$B$6='Watershed Precip Data'!$C$3,'Watershed Precip Data'!C131,'Watershed Precip Data'!$C$14='Watershed Precip Data'!$D$3,'Watershed Precip Data'!D131,'WS-2, WS-3, &amp; WS-4'!$B$6='Watershed Precip Data'!$E$3,'Watershed Precip Data'!E131,'WS-2, WS-3, &amp; WS-4'!$B$6='Watershed Precip Data'!$F$3,'Watershed Precip Data'!F131,'WS-2, WS-3, &amp; WS-4'!$B$6='Watershed Precip Data'!$G$3,'Watershed Precip Data'!G131,'Watershed Precip Data'!$C$14='Watershed Precip Data'!$H$3,'Watershed Precip Data'!H131,'WS-2, WS-3, &amp; WS-4'!$B$6='Watershed Precip Data'!$I$3,'Watershed Precip Data'!I131,'WS-2, WS-3, &amp; WS-4'!$B$6='Watershed Precip Data'!$J$3,'Watershed Precip Data'!J131,'WS-2, WS-3, &amp; WS-4'!$B$6='Watershed Precip Data'!$K$3,'Watershed Precip Data'!K131)</f>
        <v>#N/A</v>
      </c>
      <c r="I129" s="238" t="e">
        <f>MIN(J129,G129+C129)</f>
        <v>#VALUE!</v>
      </c>
      <c r="J129" s="236" t="e">
        <f>'FM-1 &amp; FM-3'!$B$13*_xlfn.IFS(A129=$O$3,$R$3,A129=$O$4,$R$4,A129=$O$5,$R$5,A129=$O$6,$R$6,A129=$O$7,$R$7,A129=$O$8,$R$8,A129=$O$9, $R$9,A129=$O$10,$R$10,A129=$O$11,$R$11,A129=$O$12,$R$12,A129=$O$13,$R$13,A129=$O$14,$R$14)/30</f>
        <v>#VALUE!</v>
      </c>
    </row>
    <row r="130" spans="1:10">
      <c r="A130" s="19">
        <v>5</v>
      </c>
      <c r="B130" s="18">
        <v>7</v>
      </c>
      <c r="C130" s="70" t="e">
        <f>'WS-2, WS-3, &amp; WS-4'!$B$28*$M$3*H130</f>
        <v>#VALUE!</v>
      </c>
      <c r="D130" s="70">
        <v>0</v>
      </c>
      <c r="E130" s="70" t="e">
        <f>MAX(0,F130-$M$4)</f>
        <v>#VALUE!</v>
      </c>
      <c r="F130" s="71" t="e">
        <f t="shared" si="2"/>
        <v>#VALUE!</v>
      </c>
      <c r="G130" s="70" t="e">
        <f t="shared" si="3"/>
        <v>#VALUE!</v>
      </c>
      <c r="H130" s="70" t="e">
        <f>_xlfn.IFS('WS-2, WS-3, &amp; WS-4'!$B$6='Watershed Precip Data'!$C$3,'Watershed Precip Data'!C132,'Watershed Precip Data'!$C$14='Watershed Precip Data'!$D$3,'Watershed Precip Data'!D132,'WS-2, WS-3, &amp; WS-4'!$B$6='Watershed Precip Data'!$E$3,'Watershed Precip Data'!E132,'WS-2, WS-3, &amp; WS-4'!$B$6='Watershed Precip Data'!$F$3,'Watershed Precip Data'!F132,'WS-2, WS-3, &amp; WS-4'!$B$6='Watershed Precip Data'!$G$3,'Watershed Precip Data'!G132,'Watershed Precip Data'!$C$14='Watershed Precip Data'!$H$3,'Watershed Precip Data'!H132,'WS-2, WS-3, &amp; WS-4'!$B$6='Watershed Precip Data'!$I$3,'Watershed Precip Data'!I132,'WS-2, WS-3, &amp; WS-4'!$B$6='Watershed Precip Data'!$J$3,'Watershed Precip Data'!J132,'WS-2, WS-3, &amp; WS-4'!$B$6='Watershed Precip Data'!$K$3,'Watershed Precip Data'!K132)</f>
        <v>#N/A</v>
      </c>
      <c r="I130" s="238" t="e">
        <f>MIN(J130,G130+C130)</f>
        <v>#VALUE!</v>
      </c>
      <c r="J130" s="236" t="e">
        <f>'FM-1 &amp; FM-3'!$B$13*_xlfn.IFS(A130=$O$3,$R$3,A130=$O$4,$R$4,A130=$O$5,$R$5,A130=$O$6,$R$6,A130=$O$7,$R$7,A130=$O$8,$R$8,A130=$O$9, $R$9,A130=$O$10,$R$10,A130=$O$11,$R$11,A130=$O$12,$R$12,A130=$O$13,$R$13,A130=$O$14,$R$14)/30</f>
        <v>#VALUE!</v>
      </c>
    </row>
    <row r="131" spans="1:10">
      <c r="A131" s="19">
        <v>5</v>
      </c>
      <c r="B131" s="18">
        <v>8</v>
      </c>
      <c r="C131" s="70" t="e">
        <f>'WS-2, WS-3, &amp; WS-4'!$B$28*$M$3*H131</f>
        <v>#VALUE!</v>
      </c>
      <c r="D131" s="70">
        <v>0</v>
      </c>
      <c r="E131" s="70" t="e">
        <f>MAX(0,F131-$M$4)</f>
        <v>#VALUE!</v>
      </c>
      <c r="F131" s="71" t="e">
        <f t="shared" si="2"/>
        <v>#VALUE!</v>
      </c>
      <c r="G131" s="70" t="e">
        <f t="shared" si="3"/>
        <v>#VALUE!</v>
      </c>
      <c r="H131" s="70" t="e">
        <f>_xlfn.IFS('WS-2, WS-3, &amp; WS-4'!$B$6='Watershed Precip Data'!$C$3,'Watershed Precip Data'!C133,'Watershed Precip Data'!$C$14='Watershed Precip Data'!$D$3,'Watershed Precip Data'!D133,'WS-2, WS-3, &amp; WS-4'!$B$6='Watershed Precip Data'!$E$3,'Watershed Precip Data'!E133,'WS-2, WS-3, &amp; WS-4'!$B$6='Watershed Precip Data'!$F$3,'Watershed Precip Data'!F133,'WS-2, WS-3, &amp; WS-4'!$B$6='Watershed Precip Data'!$G$3,'Watershed Precip Data'!G133,'Watershed Precip Data'!$C$14='Watershed Precip Data'!$H$3,'Watershed Precip Data'!H133,'WS-2, WS-3, &amp; WS-4'!$B$6='Watershed Precip Data'!$I$3,'Watershed Precip Data'!I133,'WS-2, WS-3, &amp; WS-4'!$B$6='Watershed Precip Data'!$J$3,'Watershed Precip Data'!J133,'WS-2, WS-3, &amp; WS-4'!$B$6='Watershed Precip Data'!$K$3,'Watershed Precip Data'!K133)</f>
        <v>#N/A</v>
      </c>
      <c r="I131" s="238" t="e">
        <f>MIN(J131,G131+C131)</f>
        <v>#VALUE!</v>
      </c>
      <c r="J131" s="236" t="e">
        <f>'FM-1 &amp; FM-3'!$B$13*_xlfn.IFS(A131=$O$3,$R$3,A131=$O$4,$R$4,A131=$O$5,$R$5,A131=$O$6,$R$6,A131=$O$7,$R$7,A131=$O$8,$R$8,A131=$O$9, $R$9,A131=$O$10,$R$10,A131=$O$11,$R$11,A131=$O$12,$R$12,A131=$O$13,$R$13,A131=$O$14,$R$14)/30</f>
        <v>#VALUE!</v>
      </c>
    </row>
    <row r="132" spans="1:10">
      <c r="A132" s="19">
        <v>5</v>
      </c>
      <c r="B132" s="18">
        <v>9</v>
      </c>
      <c r="C132" s="70" t="e">
        <f>'WS-2, WS-3, &amp; WS-4'!$B$28*$M$3*H132</f>
        <v>#VALUE!</v>
      </c>
      <c r="D132" s="70">
        <v>0</v>
      </c>
      <c r="E132" s="70" t="e">
        <f>MAX(0,F132-$M$4)</f>
        <v>#VALUE!</v>
      </c>
      <c r="F132" s="71" t="e">
        <f t="shared" ref="F132:F195" si="4">MAX((G131+C132-D132-I131),0)</f>
        <v>#VALUE!</v>
      </c>
      <c r="G132" s="70" t="e">
        <f t="shared" ref="G132:G195" si="5">MAX((F132-E132),0)</f>
        <v>#VALUE!</v>
      </c>
      <c r="H132" s="70" t="e">
        <f>_xlfn.IFS('WS-2, WS-3, &amp; WS-4'!$B$6='Watershed Precip Data'!$C$3,'Watershed Precip Data'!C134,'Watershed Precip Data'!$C$14='Watershed Precip Data'!$D$3,'Watershed Precip Data'!D134,'WS-2, WS-3, &amp; WS-4'!$B$6='Watershed Precip Data'!$E$3,'Watershed Precip Data'!E134,'WS-2, WS-3, &amp; WS-4'!$B$6='Watershed Precip Data'!$F$3,'Watershed Precip Data'!F134,'WS-2, WS-3, &amp; WS-4'!$B$6='Watershed Precip Data'!$G$3,'Watershed Precip Data'!G134,'Watershed Precip Data'!$C$14='Watershed Precip Data'!$H$3,'Watershed Precip Data'!H134,'WS-2, WS-3, &amp; WS-4'!$B$6='Watershed Precip Data'!$I$3,'Watershed Precip Data'!I134,'WS-2, WS-3, &amp; WS-4'!$B$6='Watershed Precip Data'!$J$3,'Watershed Precip Data'!J134,'WS-2, WS-3, &amp; WS-4'!$B$6='Watershed Precip Data'!$K$3,'Watershed Precip Data'!K134)</f>
        <v>#N/A</v>
      </c>
      <c r="I132" s="238" t="e">
        <f>MIN(J132,G132+C132)</f>
        <v>#VALUE!</v>
      </c>
      <c r="J132" s="236" t="e">
        <f>'FM-1 &amp; FM-3'!$B$13*_xlfn.IFS(A132=$O$3,$R$3,A132=$O$4,$R$4,A132=$O$5,$R$5,A132=$O$6,$R$6,A132=$O$7,$R$7,A132=$O$8,$R$8,A132=$O$9, $R$9,A132=$O$10,$R$10,A132=$O$11,$R$11,A132=$O$12,$R$12,A132=$O$13,$R$13,A132=$O$14,$R$14)/30</f>
        <v>#VALUE!</v>
      </c>
    </row>
    <row r="133" spans="1:10">
      <c r="A133" s="19">
        <v>5</v>
      </c>
      <c r="B133" s="18">
        <v>10</v>
      </c>
      <c r="C133" s="70" t="e">
        <f>'WS-2, WS-3, &amp; WS-4'!$B$28*$M$3*H133</f>
        <v>#VALUE!</v>
      </c>
      <c r="D133" s="70">
        <v>0</v>
      </c>
      <c r="E133" s="70" t="e">
        <f>MAX(0,F133-$M$4)</f>
        <v>#VALUE!</v>
      </c>
      <c r="F133" s="71" t="e">
        <f t="shared" si="4"/>
        <v>#VALUE!</v>
      </c>
      <c r="G133" s="70" t="e">
        <f t="shared" si="5"/>
        <v>#VALUE!</v>
      </c>
      <c r="H133" s="70" t="e">
        <f>_xlfn.IFS('WS-2, WS-3, &amp; WS-4'!$B$6='Watershed Precip Data'!$C$3,'Watershed Precip Data'!C135,'Watershed Precip Data'!$C$14='Watershed Precip Data'!$D$3,'Watershed Precip Data'!D135,'WS-2, WS-3, &amp; WS-4'!$B$6='Watershed Precip Data'!$E$3,'Watershed Precip Data'!E135,'WS-2, WS-3, &amp; WS-4'!$B$6='Watershed Precip Data'!$F$3,'Watershed Precip Data'!F135,'WS-2, WS-3, &amp; WS-4'!$B$6='Watershed Precip Data'!$G$3,'Watershed Precip Data'!G135,'Watershed Precip Data'!$C$14='Watershed Precip Data'!$H$3,'Watershed Precip Data'!H135,'WS-2, WS-3, &amp; WS-4'!$B$6='Watershed Precip Data'!$I$3,'Watershed Precip Data'!I135,'WS-2, WS-3, &amp; WS-4'!$B$6='Watershed Precip Data'!$J$3,'Watershed Precip Data'!J135,'WS-2, WS-3, &amp; WS-4'!$B$6='Watershed Precip Data'!$K$3,'Watershed Precip Data'!K135)</f>
        <v>#N/A</v>
      </c>
      <c r="I133" s="238" t="e">
        <f>MIN(J133,G133+C133)</f>
        <v>#VALUE!</v>
      </c>
      <c r="J133" s="236" t="e">
        <f>'FM-1 &amp; FM-3'!$B$13*_xlfn.IFS(A133=$O$3,$R$3,A133=$O$4,$R$4,A133=$O$5,$R$5,A133=$O$6,$R$6,A133=$O$7,$R$7,A133=$O$8,$R$8,A133=$O$9, $R$9,A133=$O$10,$R$10,A133=$O$11,$R$11,A133=$O$12,$R$12,A133=$O$13,$R$13,A133=$O$14,$R$14)/30</f>
        <v>#VALUE!</v>
      </c>
    </row>
    <row r="134" spans="1:10">
      <c r="A134" s="19">
        <v>5</v>
      </c>
      <c r="B134" s="18">
        <v>11</v>
      </c>
      <c r="C134" s="70" t="e">
        <f>'WS-2, WS-3, &amp; WS-4'!$B$28*$M$3*H134</f>
        <v>#VALUE!</v>
      </c>
      <c r="D134" s="70">
        <v>0</v>
      </c>
      <c r="E134" s="70" t="e">
        <f>MAX(0,F134-$M$4)</f>
        <v>#VALUE!</v>
      </c>
      <c r="F134" s="71" t="e">
        <f t="shared" si="4"/>
        <v>#VALUE!</v>
      </c>
      <c r="G134" s="70" t="e">
        <f t="shared" si="5"/>
        <v>#VALUE!</v>
      </c>
      <c r="H134" s="70" t="e">
        <f>_xlfn.IFS('WS-2, WS-3, &amp; WS-4'!$B$6='Watershed Precip Data'!$C$3,'Watershed Precip Data'!C136,'Watershed Precip Data'!$C$14='Watershed Precip Data'!$D$3,'Watershed Precip Data'!D136,'WS-2, WS-3, &amp; WS-4'!$B$6='Watershed Precip Data'!$E$3,'Watershed Precip Data'!E136,'WS-2, WS-3, &amp; WS-4'!$B$6='Watershed Precip Data'!$F$3,'Watershed Precip Data'!F136,'WS-2, WS-3, &amp; WS-4'!$B$6='Watershed Precip Data'!$G$3,'Watershed Precip Data'!G136,'Watershed Precip Data'!$C$14='Watershed Precip Data'!$H$3,'Watershed Precip Data'!H136,'WS-2, WS-3, &amp; WS-4'!$B$6='Watershed Precip Data'!$I$3,'Watershed Precip Data'!I136,'WS-2, WS-3, &amp; WS-4'!$B$6='Watershed Precip Data'!$J$3,'Watershed Precip Data'!J136,'WS-2, WS-3, &amp; WS-4'!$B$6='Watershed Precip Data'!$K$3,'Watershed Precip Data'!K136)</f>
        <v>#N/A</v>
      </c>
      <c r="I134" s="238" t="e">
        <f>MIN(J134,G134+C134)</f>
        <v>#VALUE!</v>
      </c>
      <c r="J134" s="236" t="e">
        <f>'FM-1 &amp; FM-3'!$B$13*_xlfn.IFS(A134=$O$3,$R$3,A134=$O$4,$R$4,A134=$O$5,$R$5,A134=$O$6,$R$6,A134=$O$7,$R$7,A134=$O$8,$R$8,A134=$O$9, $R$9,A134=$O$10,$R$10,A134=$O$11,$R$11,A134=$O$12,$R$12,A134=$O$13,$R$13,A134=$O$14,$R$14)/30</f>
        <v>#VALUE!</v>
      </c>
    </row>
    <row r="135" spans="1:10">
      <c r="A135" s="19">
        <v>5</v>
      </c>
      <c r="B135" s="18">
        <v>12</v>
      </c>
      <c r="C135" s="70" t="e">
        <f>'WS-2, WS-3, &amp; WS-4'!$B$28*$M$3*H135</f>
        <v>#VALUE!</v>
      </c>
      <c r="D135" s="70">
        <v>0</v>
      </c>
      <c r="E135" s="70" t="e">
        <f>MAX(0,F135-$M$4)</f>
        <v>#VALUE!</v>
      </c>
      <c r="F135" s="71" t="e">
        <f t="shared" si="4"/>
        <v>#VALUE!</v>
      </c>
      <c r="G135" s="70" t="e">
        <f t="shared" si="5"/>
        <v>#VALUE!</v>
      </c>
      <c r="H135" s="70" t="e">
        <f>_xlfn.IFS('WS-2, WS-3, &amp; WS-4'!$B$6='Watershed Precip Data'!$C$3,'Watershed Precip Data'!C137,'Watershed Precip Data'!$C$14='Watershed Precip Data'!$D$3,'Watershed Precip Data'!D137,'WS-2, WS-3, &amp; WS-4'!$B$6='Watershed Precip Data'!$E$3,'Watershed Precip Data'!E137,'WS-2, WS-3, &amp; WS-4'!$B$6='Watershed Precip Data'!$F$3,'Watershed Precip Data'!F137,'WS-2, WS-3, &amp; WS-4'!$B$6='Watershed Precip Data'!$G$3,'Watershed Precip Data'!G137,'Watershed Precip Data'!$C$14='Watershed Precip Data'!$H$3,'Watershed Precip Data'!H137,'WS-2, WS-3, &amp; WS-4'!$B$6='Watershed Precip Data'!$I$3,'Watershed Precip Data'!I137,'WS-2, WS-3, &amp; WS-4'!$B$6='Watershed Precip Data'!$J$3,'Watershed Precip Data'!J137,'WS-2, WS-3, &amp; WS-4'!$B$6='Watershed Precip Data'!$K$3,'Watershed Precip Data'!K137)</f>
        <v>#N/A</v>
      </c>
      <c r="I135" s="238" t="e">
        <f>MIN(J135,G135+C135)</f>
        <v>#VALUE!</v>
      </c>
      <c r="J135" s="236" t="e">
        <f>'FM-1 &amp; FM-3'!$B$13*_xlfn.IFS(A135=$O$3,$R$3,A135=$O$4,$R$4,A135=$O$5,$R$5,A135=$O$6,$R$6,A135=$O$7,$R$7,A135=$O$8,$R$8,A135=$O$9, $R$9,A135=$O$10,$R$10,A135=$O$11,$R$11,A135=$O$12,$R$12,A135=$O$13,$R$13,A135=$O$14,$R$14)/30</f>
        <v>#VALUE!</v>
      </c>
    </row>
    <row r="136" spans="1:10">
      <c r="A136" s="19">
        <v>5</v>
      </c>
      <c r="B136" s="18">
        <v>13</v>
      </c>
      <c r="C136" s="70" t="e">
        <f>'WS-2, WS-3, &amp; WS-4'!$B$28*$M$3*H136</f>
        <v>#VALUE!</v>
      </c>
      <c r="D136" s="70">
        <v>0</v>
      </c>
      <c r="E136" s="70" t="e">
        <f>MAX(0,F136-$M$4)</f>
        <v>#VALUE!</v>
      </c>
      <c r="F136" s="71" t="e">
        <f t="shared" si="4"/>
        <v>#VALUE!</v>
      </c>
      <c r="G136" s="70" t="e">
        <f t="shared" si="5"/>
        <v>#VALUE!</v>
      </c>
      <c r="H136" s="70" t="e">
        <f>_xlfn.IFS('WS-2, WS-3, &amp; WS-4'!$B$6='Watershed Precip Data'!$C$3,'Watershed Precip Data'!C138,'Watershed Precip Data'!$C$14='Watershed Precip Data'!$D$3,'Watershed Precip Data'!D138,'WS-2, WS-3, &amp; WS-4'!$B$6='Watershed Precip Data'!$E$3,'Watershed Precip Data'!E138,'WS-2, WS-3, &amp; WS-4'!$B$6='Watershed Precip Data'!$F$3,'Watershed Precip Data'!F138,'WS-2, WS-3, &amp; WS-4'!$B$6='Watershed Precip Data'!$G$3,'Watershed Precip Data'!G138,'Watershed Precip Data'!$C$14='Watershed Precip Data'!$H$3,'Watershed Precip Data'!H138,'WS-2, WS-3, &amp; WS-4'!$B$6='Watershed Precip Data'!$I$3,'Watershed Precip Data'!I138,'WS-2, WS-3, &amp; WS-4'!$B$6='Watershed Precip Data'!$J$3,'Watershed Precip Data'!J138,'WS-2, WS-3, &amp; WS-4'!$B$6='Watershed Precip Data'!$K$3,'Watershed Precip Data'!K138)</f>
        <v>#N/A</v>
      </c>
      <c r="I136" s="238" t="e">
        <f>MIN(J136,G136+C136)</f>
        <v>#VALUE!</v>
      </c>
      <c r="J136" s="236" t="e">
        <f>'FM-1 &amp; FM-3'!$B$13*_xlfn.IFS(A136=$O$3,$R$3,A136=$O$4,$R$4,A136=$O$5,$R$5,A136=$O$6,$R$6,A136=$O$7,$R$7,A136=$O$8,$R$8,A136=$O$9, $R$9,A136=$O$10,$R$10,A136=$O$11,$R$11,A136=$O$12,$R$12,A136=$O$13,$R$13,A136=$O$14,$R$14)/30</f>
        <v>#VALUE!</v>
      </c>
    </row>
    <row r="137" spans="1:10">
      <c r="A137" s="19">
        <v>5</v>
      </c>
      <c r="B137" s="18">
        <v>14</v>
      </c>
      <c r="C137" s="70" t="e">
        <f>'WS-2, WS-3, &amp; WS-4'!$B$28*$M$3*H137</f>
        <v>#VALUE!</v>
      </c>
      <c r="D137" s="70">
        <v>0</v>
      </c>
      <c r="E137" s="70" t="e">
        <f>MAX(0,F137-$M$4)</f>
        <v>#VALUE!</v>
      </c>
      <c r="F137" s="71" t="e">
        <f t="shared" si="4"/>
        <v>#VALUE!</v>
      </c>
      <c r="G137" s="70" t="e">
        <f t="shared" si="5"/>
        <v>#VALUE!</v>
      </c>
      <c r="H137" s="70" t="e">
        <f>_xlfn.IFS('WS-2, WS-3, &amp; WS-4'!$B$6='Watershed Precip Data'!$C$3,'Watershed Precip Data'!C139,'Watershed Precip Data'!$C$14='Watershed Precip Data'!$D$3,'Watershed Precip Data'!D139,'WS-2, WS-3, &amp; WS-4'!$B$6='Watershed Precip Data'!$E$3,'Watershed Precip Data'!E139,'WS-2, WS-3, &amp; WS-4'!$B$6='Watershed Precip Data'!$F$3,'Watershed Precip Data'!F139,'WS-2, WS-3, &amp; WS-4'!$B$6='Watershed Precip Data'!$G$3,'Watershed Precip Data'!G139,'Watershed Precip Data'!$C$14='Watershed Precip Data'!$H$3,'Watershed Precip Data'!H139,'WS-2, WS-3, &amp; WS-4'!$B$6='Watershed Precip Data'!$I$3,'Watershed Precip Data'!I139,'WS-2, WS-3, &amp; WS-4'!$B$6='Watershed Precip Data'!$J$3,'Watershed Precip Data'!J139,'WS-2, WS-3, &amp; WS-4'!$B$6='Watershed Precip Data'!$K$3,'Watershed Precip Data'!K139)</f>
        <v>#N/A</v>
      </c>
      <c r="I137" s="238" t="e">
        <f>MIN(J137,G137+C137)</f>
        <v>#VALUE!</v>
      </c>
      <c r="J137" s="236" t="e">
        <f>'FM-1 &amp; FM-3'!$B$13*_xlfn.IFS(A137=$O$3,$R$3,A137=$O$4,$R$4,A137=$O$5,$R$5,A137=$O$6,$R$6,A137=$O$7,$R$7,A137=$O$8,$R$8,A137=$O$9, $R$9,A137=$O$10,$R$10,A137=$O$11,$R$11,A137=$O$12,$R$12,A137=$O$13,$R$13,A137=$O$14,$R$14)/30</f>
        <v>#VALUE!</v>
      </c>
    </row>
    <row r="138" spans="1:10">
      <c r="A138" s="19">
        <v>5</v>
      </c>
      <c r="B138" s="18">
        <v>15</v>
      </c>
      <c r="C138" s="70" t="e">
        <f>'WS-2, WS-3, &amp; WS-4'!$B$28*$M$3*H138</f>
        <v>#VALUE!</v>
      </c>
      <c r="D138" s="70">
        <v>0</v>
      </c>
      <c r="E138" s="70" t="e">
        <f>MAX(0,F138-$M$4)</f>
        <v>#VALUE!</v>
      </c>
      <c r="F138" s="71" t="e">
        <f t="shared" si="4"/>
        <v>#VALUE!</v>
      </c>
      <c r="G138" s="70" t="e">
        <f t="shared" si="5"/>
        <v>#VALUE!</v>
      </c>
      <c r="H138" s="70" t="e">
        <f>_xlfn.IFS('WS-2, WS-3, &amp; WS-4'!$B$6='Watershed Precip Data'!$C$3,'Watershed Precip Data'!C140,'Watershed Precip Data'!$C$14='Watershed Precip Data'!$D$3,'Watershed Precip Data'!D140,'WS-2, WS-3, &amp; WS-4'!$B$6='Watershed Precip Data'!$E$3,'Watershed Precip Data'!E140,'WS-2, WS-3, &amp; WS-4'!$B$6='Watershed Precip Data'!$F$3,'Watershed Precip Data'!F140,'WS-2, WS-3, &amp; WS-4'!$B$6='Watershed Precip Data'!$G$3,'Watershed Precip Data'!G140,'Watershed Precip Data'!$C$14='Watershed Precip Data'!$H$3,'Watershed Precip Data'!H140,'WS-2, WS-3, &amp; WS-4'!$B$6='Watershed Precip Data'!$I$3,'Watershed Precip Data'!I140,'WS-2, WS-3, &amp; WS-4'!$B$6='Watershed Precip Data'!$J$3,'Watershed Precip Data'!J140,'WS-2, WS-3, &amp; WS-4'!$B$6='Watershed Precip Data'!$K$3,'Watershed Precip Data'!K140)</f>
        <v>#N/A</v>
      </c>
      <c r="I138" s="238" t="e">
        <f>MIN(J138,G138+C138)</f>
        <v>#VALUE!</v>
      </c>
      <c r="J138" s="236" t="e">
        <f>'FM-1 &amp; FM-3'!$B$13*_xlfn.IFS(A138=$O$3,$R$3,A138=$O$4,$R$4,A138=$O$5,$R$5,A138=$O$6,$R$6,A138=$O$7,$R$7,A138=$O$8,$R$8,A138=$O$9, $R$9,A138=$O$10,$R$10,A138=$O$11,$R$11,A138=$O$12,$R$12,A138=$O$13,$R$13,A138=$O$14,$R$14)/30</f>
        <v>#VALUE!</v>
      </c>
    </row>
    <row r="139" spans="1:10">
      <c r="A139" s="19">
        <v>5</v>
      </c>
      <c r="B139" s="18">
        <v>16</v>
      </c>
      <c r="C139" s="70" t="e">
        <f>'WS-2, WS-3, &amp; WS-4'!$B$28*$M$3*H139</f>
        <v>#VALUE!</v>
      </c>
      <c r="D139" s="70">
        <v>0</v>
      </c>
      <c r="E139" s="70" t="e">
        <f>MAX(0,F139-$M$4)</f>
        <v>#VALUE!</v>
      </c>
      <c r="F139" s="71" t="e">
        <f t="shared" si="4"/>
        <v>#VALUE!</v>
      </c>
      <c r="G139" s="70" t="e">
        <f t="shared" si="5"/>
        <v>#VALUE!</v>
      </c>
      <c r="H139" s="70" t="e">
        <f>_xlfn.IFS('WS-2, WS-3, &amp; WS-4'!$B$6='Watershed Precip Data'!$C$3,'Watershed Precip Data'!C141,'Watershed Precip Data'!$C$14='Watershed Precip Data'!$D$3,'Watershed Precip Data'!D141,'WS-2, WS-3, &amp; WS-4'!$B$6='Watershed Precip Data'!$E$3,'Watershed Precip Data'!E141,'WS-2, WS-3, &amp; WS-4'!$B$6='Watershed Precip Data'!$F$3,'Watershed Precip Data'!F141,'WS-2, WS-3, &amp; WS-4'!$B$6='Watershed Precip Data'!$G$3,'Watershed Precip Data'!G141,'Watershed Precip Data'!$C$14='Watershed Precip Data'!$H$3,'Watershed Precip Data'!H141,'WS-2, WS-3, &amp; WS-4'!$B$6='Watershed Precip Data'!$I$3,'Watershed Precip Data'!I141,'WS-2, WS-3, &amp; WS-4'!$B$6='Watershed Precip Data'!$J$3,'Watershed Precip Data'!J141,'WS-2, WS-3, &amp; WS-4'!$B$6='Watershed Precip Data'!$K$3,'Watershed Precip Data'!K141)</f>
        <v>#N/A</v>
      </c>
      <c r="I139" s="238" t="e">
        <f>MIN(J139,G139+C139)</f>
        <v>#VALUE!</v>
      </c>
      <c r="J139" s="236" t="e">
        <f>'FM-1 &amp; FM-3'!$B$13*_xlfn.IFS(A139=$O$3,$R$3,A139=$O$4,$R$4,A139=$O$5,$R$5,A139=$O$6,$R$6,A139=$O$7,$R$7,A139=$O$8,$R$8,A139=$O$9, $R$9,A139=$O$10,$R$10,A139=$O$11,$R$11,A139=$O$12,$R$12,A139=$O$13,$R$13,A139=$O$14,$R$14)/30</f>
        <v>#VALUE!</v>
      </c>
    </row>
    <row r="140" spans="1:10">
      <c r="A140" s="19">
        <v>5</v>
      </c>
      <c r="B140" s="18">
        <v>17</v>
      </c>
      <c r="C140" s="70" t="e">
        <f>'WS-2, WS-3, &amp; WS-4'!$B$28*$M$3*H140</f>
        <v>#VALUE!</v>
      </c>
      <c r="D140" s="70">
        <v>0</v>
      </c>
      <c r="E140" s="70" t="e">
        <f>MAX(0,F140-$M$4)</f>
        <v>#VALUE!</v>
      </c>
      <c r="F140" s="71" t="e">
        <f t="shared" si="4"/>
        <v>#VALUE!</v>
      </c>
      <c r="G140" s="70" t="e">
        <f t="shared" si="5"/>
        <v>#VALUE!</v>
      </c>
      <c r="H140" s="70" t="e">
        <f>_xlfn.IFS('WS-2, WS-3, &amp; WS-4'!$B$6='Watershed Precip Data'!$C$3,'Watershed Precip Data'!C142,'Watershed Precip Data'!$C$14='Watershed Precip Data'!$D$3,'Watershed Precip Data'!D142,'WS-2, WS-3, &amp; WS-4'!$B$6='Watershed Precip Data'!$E$3,'Watershed Precip Data'!E142,'WS-2, WS-3, &amp; WS-4'!$B$6='Watershed Precip Data'!$F$3,'Watershed Precip Data'!F142,'WS-2, WS-3, &amp; WS-4'!$B$6='Watershed Precip Data'!$G$3,'Watershed Precip Data'!G142,'Watershed Precip Data'!$C$14='Watershed Precip Data'!$H$3,'Watershed Precip Data'!H142,'WS-2, WS-3, &amp; WS-4'!$B$6='Watershed Precip Data'!$I$3,'Watershed Precip Data'!I142,'WS-2, WS-3, &amp; WS-4'!$B$6='Watershed Precip Data'!$J$3,'Watershed Precip Data'!J142,'WS-2, WS-3, &amp; WS-4'!$B$6='Watershed Precip Data'!$K$3,'Watershed Precip Data'!K142)</f>
        <v>#N/A</v>
      </c>
      <c r="I140" s="238" t="e">
        <f>MIN(J140,G140+C140)</f>
        <v>#VALUE!</v>
      </c>
      <c r="J140" s="236" t="e">
        <f>'FM-1 &amp; FM-3'!$B$13*_xlfn.IFS(A140=$O$3,$R$3,A140=$O$4,$R$4,A140=$O$5,$R$5,A140=$O$6,$R$6,A140=$O$7,$R$7,A140=$O$8,$R$8,A140=$O$9, $R$9,A140=$O$10,$R$10,A140=$O$11,$R$11,A140=$O$12,$R$12,A140=$O$13,$R$13,A140=$O$14,$R$14)/30</f>
        <v>#VALUE!</v>
      </c>
    </row>
    <row r="141" spans="1:10">
      <c r="A141" s="19">
        <v>5</v>
      </c>
      <c r="B141" s="18">
        <v>18</v>
      </c>
      <c r="C141" s="70" t="e">
        <f>'WS-2, WS-3, &amp; WS-4'!$B$28*$M$3*H141</f>
        <v>#VALUE!</v>
      </c>
      <c r="D141" s="70">
        <v>0</v>
      </c>
      <c r="E141" s="70" t="e">
        <f>MAX(0,F141-$M$4)</f>
        <v>#VALUE!</v>
      </c>
      <c r="F141" s="71" t="e">
        <f t="shared" si="4"/>
        <v>#VALUE!</v>
      </c>
      <c r="G141" s="70" t="e">
        <f t="shared" si="5"/>
        <v>#VALUE!</v>
      </c>
      <c r="H141" s="70" t="e">
        <f>_xlfn.IFS('WS-2, WS-3, &amp; WS-4'!$B$6='Watershed Precip Data'!$C$3,'Watershed Precip Data'!C143,'Watershed Precip Data'!$C$14='Watershed Precip Data'!$D$3,'Watershed Precip Data'!D143,'WS-2, WS-3, &amp; WS-4'!$B$6='Watershed Precip Data'!$E$3,'Watershed Precip Data'!E143,'WS-2, WS-3, &amp; WS-4'!$B$6='Watershed Precip Data'!$F$3,'Watershed Precip Data'!F143,'WS-2, WS-3, &amp; WS-4'!$B$6='Watershed Precip Data'!$G$3,'Watershed Precip Data'!G143,'Watershed Precip Data'!$C$14='Watershed Precip Data'!$H$3,'Watershed Precip Data'!H143,'WS-2, WS-3, &amp; WS-4'!$B$6='Watershed Precip Data'!$I$3,'Watershed Precip Data'!I143,'WS-2, WS-3, &amp; WS-4'!$B$6='Watershed Precip Data'!$J$3,'Watershed Precip Data'!J143,'WS-2, WS-3, &amp; WS-4'!$B$6='Watershed Precip Data'!$K$3,'Watershed Precip Data'!K143)</f>
        <v>#N/A</v>
      </c>
      <c r="I141" s="238" t="e">
        <f>MIN(J141,G141+C141)</f>
        <v>#VALUE!</v>
      </c>
      <c r="J141" s="236" t="e">
        <f>'FM-1 &amp; FM-3'!$B$13*_xlfn.IFS(A141=$O$3,$R$3,A141=$O$4,$R$4,A141=$O$5,$R$5,A141=$O$6,$R$6,A141=$O$7,$R$7,A141=$O$8,$R$8,A141=$O$9, $R$9,A141=$O$10,$R$10,A141=$O$11,$R$11,A141=$O$12,$R$12,A141=$O$13,$R$13,A141=$O$14,$R$14)/30</f>
        <v>#VALUE!</v>
      </c>
    </row>
    <row r="142" spans="1:10">
      <c r="A142" s="19">
        <v>5</v>
      </c>
      <c r="B142" s="18">
        <v>19</v>
      </c>
      <c r="C142" s="70" t="e">
        <f>'WS-2, WS-3, &amp; WS-4'!$B$28*$M$3*H142</f>
        <v>#VALUE!</v>
      </c>
      <c r="D142" s="70">
        <v>0</v>
      </c>
      <c r="E142" s="70" t="e">
        <f>MAX(0,F142-$M$4)</f>
        <v>#VALUE!</v>
      </c>
      <c r="F142" s="71" t="e">
        <f t="shared" si="4"/>
        <v>#VALUE!</v>
      </c>
      <c r="G142" s="70" t="e">
        <f t="shared" si="5"/>
        <v>#VALUE!</v>
      </c>
      <c r="H142" s="70" t="e">
        <f>_xlfn.IFS('WS-2, WS-3, &amp; WS-4'!$B$6='Watershed Precip Data'!$C$3,'Watershed Precip Data'!C144,'Watershed Precip Data'!$C$14='Watershed Precip Data'!$D$3,'Watershed Precip Data'!D144,'WS-2, WS-3, &amp; WS-4'!$B$6='Watershed Precip Data'!$E$3,'Watershed Precip Data'!E144,'WS-2, WS-3, &amp; WS-4'!$B$6='Watershed Precip Data'!$F$3,'Watershed Precip Data'!F144,'WS-2, WS-3, &amp; WS-4'!$B$6='Watershed Precip Data'!$G$3,'Watershed Precip Data'!G144,'Watershed Precip Data'!$C$14='Watershed Precip Data'!$H$3,'Watershed Precip Data'!H144,'WS-2, WS-3, &amp; WS-4'!$B$6='Watershed Precip Data'!$I$3,'Watershed Precip Data'!I144,'WS-2, WS-3, &amp; WS-4'!$B$6='Watershed Precip Data'!$J$3,'Watershed Precip Data'!J144,'WS-2, WS-3, &amp; WS-4'!$B$6='Watershed Precip Data'!$K$3,'Watershed Precip Data'!K144)</f>
        <v>#N/A</v>
      </c>
      <c r="I142" s="238" t="e">
        <f>MIN(J142,G142+C142)</f>
        <v>#VALUE!</v>
      </c>
      <c r="J142" s="236" t="e">
        <f>'FM-1 &amp; FM-3'!$B$13*_xlfn.IFS(A142=$O$3,$R$3,A142=$O$4,$R$4,A142=$O$5,$R$5,A142=$O$6,$R$6,A142=$O$7,$R$7,A142=$O$8,$R$8,A142=$O$9, $R$9,A142=$O$10,$R$10,A142=$O$11,$R$11,A142=$O$12,$R$12,A142=$O$13,$R$13,A142=$O$14,$R$14)/30</f>
        <v>#VALUE!</v>
      </c>
    </row>
    <row r="143" spans="1:10">
      <c r="A143" s="19">
        <v>5</v>
      </c>
      <c r="B143" s="18">
        <v>20</v>
      </c>
      <c r="C143" s="70" t="e">
        <f>'WS-2, WS-3, &amp; WS-4'!$B$28*$M$3*H143</f>
        <v>#VALUE!</v>
      </c>
      <c r="D143" s="70">
        <v>0</v>
      </c>
      <c r="E143" s="70" t="e">
        <f>MAX(0,F143-$M$4)</f>
        <v>#VALUE!</v>
      </c>
      <c r="F143" s="71" t="e">
        <f t="shared" si="4"/>
        <v>#VALUE!</v>
      </c>
      <c r="G143" s="70" t="e">
        <f t="shared" si="5"/>
        <v>#VALUE!</v>
      </c>
      <c r="H143" s="70" t="e">
        <f>_xlfn.IFS('WS-2, WS-3, &amp; WS-4'!$B$6='Watershed Precip Data'!$C$3,'Watershed Precip Data'!C145,'Watershed Precip Data'!$C$14='Watershed Precip Data'!$D$3,'Watershed Precip Data'!D145,'WS-2, WS-3, &amp; WS-4'!$B$6='Watershed Precip Data'!$E$3,'Watershed Precip Data'!E145,'WS-2, WS-3, &amp; WS-4'!$B$6='Watershed Precip Data'!$F$3,'Watershed Precip Data'!F145,'WS-2, WS-3, &amp; WS-4'!$B$6='Watershed Precip Data'!$G$3,'Watershed Precip Data'!G145,'Watershed Precip Data'!$C$14='Watershed Precip Data'!$H$3,'Watershed Precip Data'!H145,'WS-2, WS-3, &amp; WS-4'!$B$6='Watershed Precip Data'!$I$3,'Watershed Precip Data'!I145,'WS-2, WS-3, &amp; WS-4'!$B$6='Watershed Precip Data'!$J$3,'Watershed Precip Data'!J145,'WS-2, WS-3, &amp; WS-4'!$B$6='Watershed Precip Data'!$K$3,'Watershed Precip Data'!K145)</f>
        <v>#N/A</v>
      </c>
      <c r="I143" s="238" t="e">
        <f>MIN(J143,G143+C143)</f>
        <v>#VALUE!</v>
      </c>
      <c r="J143" s="236" t="e">
        <f>'FM-1 &amp; FM-3'!$B$13*_xlfn.IFS(A143=$O$3,$R$3,A143=$O$4,$R$4,A143=$O$5,$R$5,A143=$O$6,$R$6,A143=$O$7,$R$7,A143=$O$8,$R$8,A143=$O$9, $R$9,A143=$O$10,$R$10,A143=$O$11,$R$11,A143=$O$12,$R$12,A143=$O$13,$R$13,A143=$O$14,$R$14)/30</f>
        <v>#VALUE!</v>
      </c>
    </row>
    <row r="144" spans="1:10">
      <c r="A144" s="19">
        <v>5</v>
      </c>
      <c r="B144" s="18">
        <v>21</v>
      </c>
      <c r="C144" s="70" t="e">
        <f>'WS-2, WS-3, &amp; WS-4'!$B$28*$M$3*H144</f>
        <v>#VALUE!</v>
      </c>
      <c r="D144" s="70">
        <v>0</v>
      </c>
      <c r="E144" s="70" t="e">
        <f>MAX(0,F144-$M$4)</f>
        <v>#VALUE!</v>
      </c>
      <c r="F144" s="71" t="e">
        <f t="shared" si="4"/>
        <v>#VALUE!</v>
      </c>
      <c r="G144" s="70" t="e">
        <f t="shared" si="5"/>
        <v>#VALUE!</v>
      </c>
      <c r="H144" s="70" t="e">
        <f>_xlfn.IFS('WS-2, WS-3, &amp; WS-4'!$B$6='Watershed Precip Data'!$C$3,'Watershed Precip Data'!C146,'Watershed Precip Data'!$C$14='Watershed Precip Data'!$D$3,'Watershed Precip Data'!D146,'WS-2, WS-3, &amp; WS-4'!$B$6='Watershed Precip Data'!$E$3,'Watershed Precip Data'!E146,'WS-2, WS-3, &amp; WS-4'!$B$6='Watershed Precip Data'!$F$3,'Watershed Precip Data'!F146,'WS-2, WS-3, &amp; WS-4'!$B$6='Watershed Precip Data'!$G$3,'Watershed Precip Data'!G146,'Watershed Precip Data'!$C$14='Watershed Precip Data'!$H$3,'Watershed Precip Data'!H146,'WS-2, WS-3, &amp; WS-4'!$B$6='Watershed Precip Data'!$I$3,'Watershed Precip Data'!I146,'WS-2, WS-3, &amp; WS-4'!$B$6='Watershed Precip Data'!$J$3,'Watershed Precip Data'!J146,'WS-2, WS-3, &amp; WS-4'!$B$6='Watershed Precip Data'!$K$3,'Watershed Precip Data'!K146)</f>
        <v>#N/A</v>
      </c>
      <c r="I144" s="238" t="e">
        <f>MIN(J144,G144+C144)</f>
        <v>#VALUE!</v>
      </c>
      <c r="J144" s="236" t="e">
        <f>'FM-1 &amp; FM-3'!$B$13*_xlfn.IFS(A144=$O$3,$R$3,A144=$O$4,$R$4,A144=$O$5,$R$5,A144=$O$6,$R$6,A144=$O$7,$R$7,A144=$O$8,$R$8,A144=$O$9, $R$9,A144=$O$10,$R$10,A144=$O$11,$R$11,A144=$O$12,$R$12,A144=$O$13,$R$13,A144=$O$14,$R$14)/30</f>
        <v>#VALUE!</v>
      </c>
    </row>
    <row r="145" spans="1:10">
      <c r="A145" s="19">
        <v>5</v>
      </c>
      <c r="B145" s="18">
        <v>22</v>
      </c>
      <c r="C145" s="70" t="e">
        <f>'WS-2, WS-3, &amp; WS-4'!$B$28*$M$3*H145</f>
        <v>#VALUE!</v>
      </c>
      <c r="D145" s="70">
        <v>0</v>
      </c>
      <c r="E145" s="70" t="e">
        <f>MAX(0,F145-$M$4)</f>
        <v>#VALUE!</v>
      </c>
      <c r="F145" s="71" t="e">
        <f t="shared" si="4"/>
        <v>#VALUE!</v>
      </c>
      <c r="G145" s="70" t="e">
        <f t="shared" si="5"/>
        <v>#VALUE!</v>
      </c>
      <c r="H145" s="70" t="e">
        <f>_xlfn.IFS('WS-2, WS-3, &amp; WS-4'!$B$6='Watershed Precip Data'!$C$3,'Watershed Precip Data'!C147,'Watershed Precip Data'!$C$14='Watershed Precip Data'!$D$3,'Watershed Precip Data'!D147,'WS-2, WS-3, &amp; WS-4'!$B$6='Watershed Precip Data'!$E$3,'Watershed Precip Data'!E147,'WS-2, WS-3, &amp; WS-4'!$B$6='Watershed Precip Data'!$F$3,'Watershed Precip Data'!F147,'WS-2, WS-3, &amp; WS-4'!$B$6='Watershed Precip Data'!$G$3,'Watershed Precip Data'!G147,'Watershed Precip Data'!$C$14='Watershed Precip Data'!$H$3,'Watershed Precip Data'!H147,'WS-2, WS-3, &amp; WS-4'!$B$6='Watershed Precip Data'!$I$3,'Watershed Precip Data'!I147,'WS-2, WS-3, &amp; WS-4'!$B$6='Watershed Precip Data'!$J$3,'Watershed Precip Data'!J147,'WS-2, WS-3, &amp; WS-4'!$B$6='Watershed Precip Data'!$K$3,'Watershed Precip Data'!K147)</f>
        <v>#N/A</v>
      </c>
      <c r="I145" s="238" t="e">
        <f>MIN(J145,G145+C145)</f>
        <v>#VALUE!</v>
      </c>
      <c r="J145" s="236" t="e">
        <f>'FM-1 &amp; FM-3'!$B$13*_xlfn.IFS(A145=$O$3,$R$3,A145=$O$4,$R$4,A145=$O$5,$R$5,A145=$O$6,$R$6,A145=$O$7,$R$7,A145=$O$8,$R$8,A145=$O$9, $R$9,A145=$O$10,$R$10,A145=$O$11,$R$11,A145=$O$12,$R$12,A145=$O$13,$R$13,A145=$O$14,$R$14)/30</f>
        <v>#VALUE!</v>
      </c>
    </row>
    <row r="146" spans="1:10">
      <c r="A146" s="19">
        <v>5</v>
      </c>
      <c r="B146" s="18">
        <v>23</v>
      </c>
      <c r="C146" s="70" t="e">
        <f>'WS-2, WS-3, &amp; WS-4'!$B$28*$M$3*H146</f>
        <v>#VALUE!</v>
      </c>
      <c r="D146" s="70">
        <v>0</v>
      </c>
      <c r="E146" s="70" t="e">
        <f>MAX(0,F146-$M$4)</f>
        <v>#VALUE!</v>
      </c>
      <c r="F146" s="71" t="e">
        <f t="shared" si="4"/>
        <v>#VALUE!</v>
      </c>
      <c r="G146" s="70" t="e">
        <f t="shared" si="5"/>
        <v>#VALUE!</v>
      </c>
      <c r="H146" s="70" t="e">
        <f>_xlfn.IFS('WS-2, WS-3, &amp; WS-4'!$B$6='Watershed Precip Data'!$C$3,'Watershed Precip Data'!C148,'Watershed Precip Data'!$C$14='Watershed Precip Data'!$D$3,'Watershed Precip Data'!D148,'WS-2, WS-3, &amp; WS-4'!$B$6='Watershed Precip Data'!$E$3,'Watershed Precip Data'!E148,'WS-2, WS-3, &amp; WS-4'!$B$6='Watershed Precip Data'!$F$3,'Watershed Precip Data'!F148,'WS-2, WS-3, &amp; WS-4'!$B$6='Watershed Precip Data'!$G$3,'Watershed Precip Data'!G148,'Watershed Precip Data'!$C$14='Watershed Precip Data'!$H$3,'Watershed Precip Data'!H148,'WS-2, WS-3, &amp; WS-4'!$B$6='Watershed Precip Data'!$I$3,'Watershed Precip Data'!I148,'WS-2, WS-3, &amp; WS-4'!$B$6='Watershed Precip Data'!$J$3,'Watershed Precip Data'!J148,'WS-2, WS-3, &amp; WS-4'!$B$6='Watershed Precip Data'!$K$3,'Watershed Precip Data'!K148)</f>
        <v>#N/A</v>
      </c>
      <c r="I146" s="238" t="e">
        <f>MIN(J146,G146+C146)</f>
        <v>#VALUE!</v>
      </c>
      <c r="J146" s="236" t="e">
        <f>'FM-1 &amp; FM-3'!$B$13*_xlfn.IFS(A146=$O$3,$R$3,A146=$O$4,$R$4,A146=$O$5,$R$5,A146=$O$6,$R$6,A146=$O$7,$R$7,A146=$O$8,$R$8,A146=$O$9, $R$9,A146=$O$10,$R$10,A146=$O$11,$R$11,A146=$O$12,$R$12,A146=$O$13,$R$13,A146=$O$14,$R$14)/30</f>
        <v>#VALUE!</v>
      </c>
    </row>
    <row r="147" spans="1:10">
      <c r="A147" s="19">
        <v>5</v>
      </c>
      <c r="B147" s="18">
        <v>24</v>
      </c>
      <c r="C147" s="70" t="e">
        <f>'WS-2, WS-3, &amp; WS-4'!$B$28*$M$3*H147</f>
        <v>#VALUE!</v>
      </c>
      <c r="D147" s="70">
        <v>0</v>
      </c>
      <c r="E147" s="70" t="e">
        <f>MAX(0,F147-$M$4)</f>
        <v>#VALUE!</v>
      </c>
      <c r="F147" s="71" t="e">
        <f t="shared" si="4"/>
        <v>#VALUE!</v>
      </c>
      <c r="G147" s="70" t="e">
        <f t="shared" si="5"/>
        <v>#VALUE!</v>
      </c>
      <c r="H147" s="70" t="e">
        <f>_xlfn.IFS('WS-2, WS-3, &amp; WS-4'!$B$6='Watershed Precip Data'!$C$3,'Watershed Precip Data'!C149,'Watershed Precip Data'!$C$14='Watershed Precip Data'!$D$3,'Watershed Precip Data'!D149,'WS-2, WS-3, &amp; WS-4'!$B$6='Watershed Precip Data'!$E$3,'Watershed Precip Data'!E149,'WS-2, WS-3, &amp; WS-4'!$B$6='Watershed Precip Data'!$F$3,'Watershed Precip Data'!F149,'WS-2, WS-3, &amp; WS-4'!$B$6='Watershed Precip Data'!$G$3,'Watershed Precip Data'!G149,'Watershed Precip Data'!$C$14='Watershed Precip Data'!$H$3,'Watershed Precip Data'!H149,'WS-2, WS-3, &amp; WS-4'!$B$6='Watershed Precip Data'!$I$3,'Watershed Precip Data'!I149,'WS-2, WS-3, &amp; WS-4'!$B$6='Watershed Precip Data'!$J$3,'Watershed Precip Data'!J149,'WS-2, WS-3, &amp; WS-4'!$B$6='Watershed Precip Data'!$K$3,'Watershed Precip Data'!K149)</f>
        <v>#N/A</v>
      </c>
      <c r="I147" s="238" t="e">
        <f>MIN(J147,G147+C147)</f>
        <v>#VALUE!</v>
      </c>
      <c r="J147" s="236" t="e">
        <f>'FM-1 &amp; FM-3'!$B$13*_xlfn.IFS(A147=$O$3,$R$3,A147=$O$4,$R$4,A147=$O$5,$R$5,A147=$O$6,$R$6,A147=$O$7,$R$7,A147=$O$8,$R$8,A147=$O$9, $R$9,A147=$O$10,$R$10,A147=$O$11,$R$11,A147=$O$12,$R$12,A147=$O$13,$R$13,A147=$O$14,$R$14)/30</f>
        <v>#VALUE!</v>
      </c>
    </row>
    <row r="148" spans="1:10">
      <c r="A148" s="19">
        <v>5</v>
      </c>
      <c r="B148" s="18">
        <v>25</v>
      </c>
      <c r="C148" s="70" t="e">
        <f>'WS-2, WS-3, &amp; WS-4'!$B$28*$M$3*H148</f>
        <v>#VALUE!</v>
      </c>
      <c r="D148" s="70">
        <v>0</v>
      </c>
      <c r="E148" s="70" t="e">
        <f>MAX(0,F148-$M$4)</f>
        <v>#VALUE!</v>
      </c>
      <c r="F148" s="71" t="e">
        <f t="shared" si="4"/>
        <v>#VALUE!</v>
      </c>
      <c r="G148" s="70" t="e">
        <f t="shared" si="5"/>
        <v>#VALUE!</v>
      </c>
      <c r="H148" s="70" t="e">
        <f>_xlfn.IFS('WS-2, WS-3, &amp; WS-4'!$B$6='Watershed Precip Data'!$C$3,'Watershed Precip Data'!C150,'Watershed Precip Data'!$C$14='Watershed Precip Data'!$D$3,'Watershed Precip Data'!D150,'WS-2, WS-3, &amp; WS-4'!$B$6='Watershed Precip Data'!$E$3,'Watershed Precip Data'!E150,'WS-2, WS-3, &amp; WS-4'!$B$6='Watershed Precip Data'!$F$3,'Watershed Precip Data'!F150,'WS-2, WS-3, &amp; WS-4'!$B$6='Watershed Precip Data'!$G$3,'Watershed Precip Data'!G150,'Watershed Precip Data'!$C$14='Watershed Precip Data'!$H$3,'Watershed Precip Data'!H150,'WS-2, WS-3, &amp; WS-4'!$B$6='Watershed Precip Data'!$I$3,'Watershed Precip Data'!I150,'WS-2, WS-3, &amp; WS-4'!$B$6='Watershed Precip Data'!$J$3,'Watershed Precip Data'!J150,'WS-2, WS-3, &amp; WS-4'!$B$6='Watershed Precip Data'!$K$3,'Watershed Precip Data'!K150)</f>
        <v>#N/A</v>
      </c>
      <c r="I148" s="238" t="e">
        <f>MIN(J148,G148+C148)</f>
        <v>#VALUE!</v>
      </c>
      <c r="J148" s="236" t="e">
        <f>'FM-1 &amp; FM-3'!$B$13*_xlfn.IFS(A148=$O$3,$R$3,A148=$O$4,$R$4,A148=$O$5,$R$5,A148=$O$6,$R$6,A148=$O$7,$R$7,A148=$O$8,$R$8,A148=$O$9, $R$9,A148=$O$10,$R$10,A148=$O$11,$R$11,A148=$O$12,$R$12,A148=$O$13,$R$13,A148=$O$14,$R$14)/30</f>
        <v>#VALUE!</v>
      </c>
    </row>
    <row r="149" spans="1:10">
      <c r="A149" s="19">
        <v>5</v>
      </c>
      <c r="B149" s="18">
        <v>26</v>
      </c>
      <c r="C149" s="70" t="e">
        <f>'WS-2, WS-3, &amp; WS-4'!$B$28*$M$3*H149</f>
        <v>#VALUE!</v>
      </c>
      <c r="D149" s="70">
        <v>0</v>
      </c>
      <c r="E149" s="70" t="e">
        <f>MAX(0,F149-$M$4)</f>
        <v>#VALUE!</v>
      </c>
      <c r="F149" s="71" t="e">
        <f t="shared" si="4"/>
        <v>#VALUE!</v>
      </c>
      <c r="G149" s="70" t="e">
        <f t="shared" si="5"/>
        <v>#VALUE!</v>
      </c>
      <c r="H149" s="70" t="e">
        <f>_xlfn.IFS('WS-2, WS-3, &amp; WS-4'!$B$6='Watershed Precip Data'!$C$3,'Watershed Precip Data'!C151,'Watershed Precip Data'!$C$14='Watershed Precip Data'!$D$3,'Watershed Precip Data'!D151,'WS-2, WS-3, &amp; WS-4'!$B$6='Watershed Precip Data'!$E$3,'Watershed Precip Data'!E151,'WS-2, WS-3, &amp; WS-4'!$B$6='Watershed Precip Data'!$F$3,'Watershed Precip Data'!F151,'WS-2, WS-3, &amp; WS-4'!$B$6='Watershed Precip Data'!$G$3,'Watershed Precip Data'!G151,'Watershed Precip Data'!$C$14='Watershed Precip Data'!$H$3,'Watershed Precip Data'!H151,'WS-2, WS-3, &amp; WS-4'!$B$6='Watershed Precip Data'!$I$3,'Watershed Precip Data'!I151,'WS-2, WS-3, &amp; WS-4'!$B$6='Watershed Precip Data'!$J$3,'Watershed Precip Data'!J151,'WS-2, WS-3, &amp; WS-4'!$B$6='Watershed Precip Data'!$K$3,'Watershed Precip Data'!K151)</f>
        <v>#N/A</v>
      </c>
      <c r="I149" s="238" t="e">
        <f>MIN(J149,G149+C149)</f>
        <v>#VALUE!</v>
      </c>
      <c r="J149" s="236" t="e">
        <f>'FM-1 &amp; FM-3'!$B$13*_xlfn.IFS(A149=$O$3,$R$3,A149=$O$4,$R$4,A149=$O$5,$R$5,A149=$O$6,$R$6,A149=$O$7,$R$7,A149=$O$8,$R$8,A149=$O$9, $R$9,A149=$O$10,$R$10,A149=$O$11,$R$11,A149=$O$12,$R$12,A149=$O$13,$R$13,A149=$O$14,$R$14)/30</f>
        <v>#VALUE!</v>
      </c>
    </row>
    <row r="150" spans="1:10">
      <c r="A150" s="19">
        <v>5</v>
      </c>
      <c r="B150" s="18">
        <v>27</v>
      </c>
      <c r="C150" s="70" t="e">
        <f>'WS-2, WS-3, &amp; WS-4'!$B$28*$M$3*H150</f>
        <v>#VALUE!</v>
      </c>
      <c r="D150" s="70">
        <v>0</v>
      </c>
      <c r="E150" s="70" t="e">
        <f>MAX(0,F150-$M$4)</f>
        <v>#VALUE!</v>
      </c>
      <c r="F150" s="71" t="e">
        <f t="shared" si="4"/>
        <v>#VALUE!</v>
      </c>
      <c r="G150" s="70" t="e">
        <f t="shared" si="5"/>
        <v>#VALUE!</v>
      </c>
      <c r="H150" s="70" t="e">
        <f>_xlfn.IFS('WS-2, WS-3, &amp; WS-4'!$B$6='Watershed Precip Data'!$C$3,'Watershed Precip Data'!C152,'Watershed Precip Data'!$C$14='Watershed Precip Data'!$D$3,'Watershed Precip Data'!D152,'WS-2, WS-3, &amp; WS-4'!$B$6='Watershed Precip Data'!$E$3,'Watershed Precip Data'!E152,'WS-2, WS-3, &amp; WS-4'!$B$6='Watershed Precip Data'!$F$3,'Watershed Precip Data'!F152,'WS-2, WS-3, &amp; WS-4'!$B$6='Watershed Precip Data'!$G$3,'Watershed Precip Data'!G152,'Watershed Precip Data'!$C$14='Watershed Precip Data'!$H$3,'Watershed Precip Data'!H152,'WS-2, WS-3, &amp; WS-4'!$B$6='Watershed Precip Data'!$I$3,'Watershed Precip Data'!I152,'WS-2, WS-3, &amp; WS-4'!$B$6='Watershed Precip Data'!$J$3,'Watershed Precip Data'!J152,'WS-2, WS-3, &amp; WS-4'!$B$6='Watershed Precip Data'!$K$3,'Watershed Precip Data'!K152)</f>
        <v>#N/A</v>
      </c>
      <c r="I150" s="238" t="e">
        <f>MIN(J150,G150+C150)</f>
        <v>#VALUE!</v>
      </c>
      <c r="J150" s="236" t="e">
        <f>'FM-1 &amp; FM-3'!$B$13*_xlfn.IFS(A150=$O$3,$R$3,A150=$O$4,$R$4,A150=$O$5,$R$5,A150=$O$6,$R$6,A150=$O$7,$R$7,A150=$O$8,$R$8,A150=$O$9, $R$9,A150=$O$10,$R$10,A150=$O$11,$R$11,A150=$O$12,$R$12,A150=$O$13,$R$13,A150=$O$14,$R$14)/30</f>
        <v>#VALUE!</v>
      </c>
    </row>
    <row r="151" spans="1:10">
      <c r="A151" s="19">
        <v>5</v>
      </c>
      <c r="B151" s="18">
        <v>28</v>
      </c>
      <c r="C151" s="70" t="e">
        <f>'WS-2, WS-3, &amp; WS-4'!$B$28*$M$3*H151</f>
        <v>#VALUE!</v>
      </c>
      <c r="D151" s="70">
        <v>0</v>
      </c>
      <c r="E151" s="70" t="e">
        <f>MAX(0,F151-$M$4)</f>
        <v>#VALUE!</v>
      </c>
      <c r="F151" s="71" t="e">
        <f t="shared" si="4"/>
        <v>#VALUE!</v>
      </c>
      <c r="G151" s="70" t="e">
        <f t="shared" si="5"/>
        <v>#VALUE!</v>
      </c>
      <c r="H151" s="70" t="e">
        <f>_xlfn.IFS('WS-2, WS-3, &amp; WS-4'!$B$6='Watershed Precip Data'!$C$3,'Watershed Precip Data'!C153,'Watershed Precip Data'!$C$14='Watershed Precip Data'!$D$3,'Watershed Precip Data'!D153,'WS-2, WS-3, &amp; WS-4'!$B$6='Watershed Precip Data'!$E$3,'Watershed Precip Data'!E153,'WS-2, WS-3, &amp; WS-4'!$B$6='Watershed Precip Data'!$F$3,'Watershed Precip Data'!F153,'WS-2, WS-3, &amp; WS-4'!$B$6='Watershed Precip Data'!$G$3,'Watershed Precip Data'!G153,'Watershed Precip Data'!$C$14='Watershed Precip Data'!$H$3,'Watershed Precip Data'!H153,'WS-2, WS-3, &amp; WS-4'!$B$6='Watershed Precip Data'!$I$3,'Watershed Precip Data'!I153,'WS-2, WS-3, &amp; WS-4'!$B$6='Watershed Precip Data'!$J$3,'Watershed Precip Data'!J153,'WS-2, WS-3, &amp; WS-4'!$B$6='Watershed Precip Data'!$K$3,'Watershed Precip Data'!K153)</f>
        <v>#N/A</v>
      </c>
      <c r="I151" s="238" t="e">
        <f>MIN(J151,G151+C151)</f>
        <v>#VALUE!</v>
      </c>
      <c r="J151" s="236" t="e">
        <f>'FM-1 &amp; FM-3'!$B$13*_xlfn.IFS(A151=$O$3,$R$3,A151=$O$4,$R$4,A151=$O$5,$R$5,A151=$O$6,$R$6,A151=$O$7,$R$7,A151=$O$8,$R$8,A151=$O$9, $R$9,A151=$O$10,$R$10,A151=$O$11,$R$11,A151=$O$12,$R$12,A151=$O$13,$R$13,A151=$O$14,$R$14)/30</f>
        <v>#VALUE!</v>
      </c>
    </row>
    <row r="152" spans="1:10">
      <c r="A152" s="19">
        <v>5</v>
      </c>
      <c r="B152" s="18">
        <v>29</v>
      </c>
      <c r="C152" s="70" t="e">
        <f>'WS-2, WS-3, &amp; WS-4'!$B$28*$M$3*H152</f>
        <v>#VALUE!</v>
      </c>
      <c r="D152" s="70">
        <v>0</v>
      </c>
      <c r="E152" s="70" t="e">
        <f>MAX(0,F152-$M$4)</f>
        <v>#VALUE!</v>
      </c>
      <c r="F152" s="71" t="e">
        <f t="shared" si="4"/>
        <v>#VALUE!</v>
      </c>
      <c r="G152" s="70" t="e">
        <f t="shared" si="5"/>
        <v>#VALUE!</v>
      </c>
      <c r="H152" s="70" t="e">
        <f>_xlfn.IFS('WS-2, WS-3, &amp; WS-4'!$B$6='Watershed Precip Data'!$C$3,'Watershed Precip Data'!C154,'Watershed Precip Data'!$C$14='Watershed Precip Data'!$D$3,'Watershed Precip Data'!D154,'WS-2, WS-3, &amp; WS-4'!$B$6='Watershed Precip Data'!$E$3,'Watershed Precip Data'!E154,'WS-2, WS-3, &amp; WS-4'!$B$6='Watershed Precip Data'!$F$3,'Watershed Precip Data'!F154,'WS-2, WS-3, &amp; WS-4'!$B$6='Watershed Precip Data'!$G$3,'Watershed Precip Data'!G154,'Watershed Precip Data'!$C$14='Watershed Precip Data'!$H$3,'Watershed Precip Data'!H154,'WS-2, WS-3, &amp; WS-4'!$B$6='Watershed Precip Data'!$I$3,'Watershed Precip Data'!I154,'WS-2, WS-3, &amp; WS-4'!$B$6='Watershed Precip Data'!$J$3,'Watershed Precip Data'!J154,'WS-2, WS-3, &amp; WS-4'!$B$6='Watershed Precip Data'!$K$3,'Watershed Precip Data'!K154)</f>
        <v>#N/A</v>
      </c>
      <c r="I152" s="238" t="e">
        <f>MIN(J152,G152+C152)</f>
        <v>#VALUE!</v>
      </c>
      <c r="J152" s="236" t="e">
        <f>'FM-1 &amp; FM-3'!$B$13*_xlfn.IFS(A152=$O$3,$R$3,A152=$O$4,$R$4,A152=$O$5,$R$5,A152=$O$6,$R$6,A152=$O$7,$R$7,A152=$O$8,$R$8,A152=$O$9, $R$9,A152=$O$10,$R$10,A152=$O$11,$R$11,A152=$O$12,$R$12,A152=$O$13,$R$13,A152=$O$14,$R$14)/30</f>
        <v>#VALUE!</v>
      </c>
    </row>
    <row r="153" spans="1:10">
      <c r="A153" s="19">
        <v>5</v>
      </c>
      <c r="B153" s="18">
        <v>30</v>
      </c>
      <c r="C153" s="70" t="e">
        <f>'WS-2, WS-3, &amp; WS-4'!$B$28*$M$3*H153</f>
        <v>#VALUE!</v>
      </c>
      <c r="D153" s="70">
        <v>0</v>
      </c>
      <c r="E153" s="70" t="e">
        <f>MAX(0,F153-$M$4)</f>
        <v>#VALUE!</v>
      </c>
      <c r="F153" s="71" t="e">
        <f t="shared" si="4"/>
        <v>#VALUE!</v>
      </c>
      <c r="G153" s="70" t="e">
        <f t="shared" si="5"/>
        <v>#VALUE!</v>
      </c>
      <c r="H153" s="70" t="e">
        <f>_xlfn.IFS('WS-2, WS-3, &amp; WS-4'!$B$6='Watershed Precip Data'!$C$3,'Watershed Precip Data'!C155,'Watershed Precip Data'!$C$14='Watershed Precip Data'!$D$3,'Watershed Precip Data'!D155,'WS-2, WS-3, &amp; WS-4'!$B$6='Watershed Precip Data'!$E$3,'Watershed Precip Data'!E155,'WS-2, WS-3, &amp; WS-4'!$B$6='Watershed Precip Data'!$F$3,'Watershed Precip Data'!F155,'WS-2, WS-3, &amp; WS-4'!$B$6='Watershed Precip Data'!$G$3,'Watershed Precip Data'!G155,'Watershed Precip Data'!$C$14='Watershed Precip Data'!$H$3,'Watershed Precip Data'!H155,'WS-2, WS-3, &amp; WS-4'!$B$6='Watershed Precip Data'!$I$3,'Watershed Precip Data'!I155,'WS-2, WS-3, &amp; WS-4'!$B$6='Watershed Precip Data'!$J$3,'Watershed Precip Data'!J155,'WS-2, WS-3, &amp; WS-4'!$B$6='Watershed Precip Data'!$K$3,'Watershed Precip Data'!K155)</f>
        <v>#N/A</v>
      </c>
      <c r="I153" s="238" t="e">
        <f>MIN(J153,G153+C153)</f>
        <v>#VALUE!</v>
      </c>
      <c r="J153" s="236" t="e">
        <f>'FM-1 &amp; FM-3'!$B$13*_xlfn.IFS(A153=$O$3,$R$3,A153=$O$4,$R$4,A153=$O$5,$R$5,A153=$O$6,$R$6,A153=$O$7,$R$7,A153=$O$8,$R$8,A153=$O$9, $R$9,A153=$O$10,$R$10,A153=$O$11,$R$11,A153=$O$12,$R$12,A153=$O$13,$R$13,A153=$O$14,$R$14)/30</f>
        <v>#VALUE!</v>
      </c>
    </row>
    <row r="154" spans="1:10">
      <c r="A154" s="19">
        <v>5</v>
      </c>
      <c r="B154" s="18">
        <v>31</v>
      </c>
      <c r="C154" s="70" t="e">
        <f>'WS-2, WS-3, &amp; WS-4'!$B$28*$M$3*H154</f>
        <v>#VALUE!</v>
      </c>
      <c r="D154" s="70">
        <v>0</v>
      </c>
      <c r="E154" s="70" t="e">
        <f>MAX(0,F154-$M$4)</f>
        <v>#VALUE!</v>
      </c>
      <c r="F154" s="71" t="e">
        <f t="shared" si="4"/>
        <v>#VALUE!</v>
      </c>
      <c r="G154" s="70" t="e">
        <f t="shared" si="5"/>
        <v>#VALUE!</v>
      </c>
      <c r="H154" s="70" t="e">
        <f>_xlfn.IFS('WS-2, WS-3, &amp; WS-4'!$B$6='Watershed Precip Data'!$C$3,'Watershed Precip Data'!C156,'Watershed Precip Data'!$C$14='Watershed Precip Data'!$D$3,'Watershed Precip Data'!D156,'WS-2, WS-3, &amp; WS-4'!$B$6='Watershed Precip Data'!$E$3,'Watershed Precip Data'!E156,'WS-2, WS-3, &amp; WS-4'!$B$6='Watershed Precip Data'!$F$3,'Watershed Precip Data'!F156,'WS-2, WS-3, &amp; WS-4'!$B$6='Watershed Precip Data'!$G$3,'Watershed Precip Data'!G156,'Watershed Precip Data'!$C$14='Watershed Precip Data'!$H$3,'Watershed Precip Data'!H156,'WS-2, WS-3, &amp; WS-4'!$B$6='Watershed Precip Data'!$I$3,'Watershed Precip Data'!I156,'WS-2, WS-3, &amp; WS-4'!$B$6='Watershed Precip Data'!$J$3,'Watershed Precip Data'!J156,'WS-2, WS-3, &amp; WS-4'!$B$6='Watershed Precip Data'!$K$3,'Watershed Precip Data'!K156)</f>
        <v>#N/A</v>
      </c>
      <c r="I154" s="238" t="e">
        <f>MIN(J154,G154+C154)</f>
        <v>#VALUE!</v>
      </c>
      <c r="J154" s="236" t="e">
        <f>'FM-1 &amp; FM-3'!$B$13*_xlfn.IFS(A154=$O$3,$R$3,A154=$O$4,$R$4,A154=$O$5,$R$5,A154=$O$6,$R$6,A154=$O$7,$R$7,A154=$O$8,$R$8,A154=$O$9, $R$9,A154=$O$10,$R$10,A154=$O$11,$R$11,A154=$O$12,$R$12,A154=$O$13,$R$13,A154=$O$14,$R$14)/30</f>
        <v>#VALUE!</v>
      </c>
    </row>
    <row r="155" spans="1:10">
      <c r="A155" s="19">
        <v>6</v>
      </c>
      <c r="B155" s="18">
        <v>1</v>
      </c>
      <c r="C155" s="70" t="e">
        <f>'WS-2, WS-3, &amp; WS-4'!$B$28*$M$3*H155</f>
        <v>#VALUE!</v>
      </c>
      <c r="D155" s="70">
        <v>0</v>
      </c>
      <c r="E155" s="70" t="e">
        <f>MAX(0,F155-$M$4)</f>
        <v>#VALUE!</v>
      </c>
      <c r="F155" s="71" t="e">
        <f t="shared" si="4"/>
        <v>#VALUE!</v>
      </c>
      <c r="G155" s="70" t="e">
        <f t="shared" si="5"/>
        <v>#VALUE!</v>
      </c>
      <c r="H155" s="70" t="e">
        <f>_xlfn.IFS('WS-2, WS-3, &amp; WS-4'!$B$6='Watershed Precip Data'!$C$3,'Watershed Precip Data'!C157,'Watershed Precip Data'!$C$14='Watershed Precip Data'!$D$3,'Watershed Precip Data'!D157,'WS-2, WS-3, &amp; WS-4'!$B$6='Watershed Precip Data'!$E$3,'Watershed Precip Data'!E157,'WS-2, WS-3, &amp; WS-4'!$B$6='Watershed Precip Data'!$F$3,'Watershed Precip Data'!F157,'WS-2, WS-3, &amp; WS-4'!$B$6='Watershed Precip Data'!$G$3,'Watershed Precip Data'!G157,'Watershed Precip Data'!$C$14='Watershed Precip Data'!$H$3,'Watershed Precip Data'!H157,'WS-2, WS-3, &amp; WS-4'!$B$6='Watershed Precip Data'!$I$3,'Watershed Precip Data'!I157,'WS-2, WS-3, &amp; WS-4'!$B$6='Watershed Precip Data'!$J$3,'Watershed Precip Data'!J157,'WS-2, WS-3, &amp; WS-4'!$B$6='Watershed Precip Data'!$K$3,'Watershed Precip Data'!K157)</f>
        <v>#N/A</v>
      </c>
      <c r="I155" s="238" t="e">
        <f>MIN(J155,G155+C155)</f>
        <v>#VALUE!</v>
      </c>
      <c r="J155" s="236" t="e">
        <f>'FM-1 &amp; FM-3'!$B$13*_xlfn.IFS(A155=$O$3,$R$3,A155=$O$4,$R$4,A155=$O$5,$R$5,A155=$O$6,$R$6,A155=$O$7,$R$7,A155=$O$8,$R$8,A155=$O$9, $R$9,A155=$O$10,$R$10,A155=$O$11,$R$11,A155=$O$12,$R$12,A155=$O$13,$R$13,A155=$O$14,$R$14)/30</f>
        <v>#VALUE!</v>
      </c>
    </row>
    <row r="156" spans="1:10">
      <c r="A156" s="19">
        <v>6</v>
      </c>
      <c r="B156" s="18">
        <v>2</v>
      </c>
      <c r="C156" s="70" t="e">
        <f>'WS-2, WS-3, &amp; WS-4'!$B$28*$M$3*H156</f>
        <v>#VALUE!</v>
      </c>
      <c r="D156" s="70">
        <v>0</v>
      </c>
      <c r="E156" s="70" t="e">
        <f>MAX(0,F156-$M$4)</f>
        <v>#VALUE!</v>
      </c>
      <c r="F156" s="71" t="e">
        <f t="shared" si="4"/>
        <v>#VALUE!</v>
      </c>
      <c r="G156" s="70" t="e">
        <f t="shared" si="5"/>
        <v>#VALUE!</v>
      </c>
      <c r="H156" s="70" t="e">
        <f>_xlfn.IFS('WS-2, WS-3, &amp; WS-4'!$B$6='Watershed Precip Data'!$C$3,'Watershed Precip Data'!C158,'Watershed Precip Data'!$C$14='Watershed Precip Data'!$D$3,'Watershed Precip Data'!D158,'WS-2, WS-3, &amp; WS-4'!$B$6='Watershed Precip Data'!$E$3,'Watershed Precip Data'!E158,'WS-2, WS-3, &amp; WS-4'!$B$6='Watershed Precip Data'!$F$3,'Watershed Precip Data'!F158,'WS-2, WS-3, &amp; WS-4'!$B$6='Watershed Precip Data'!$G$3,'Watershed Precip Data'!G158,'Watershed Precip Data'!$C$14='Watershed Precip Data'!$H$3,'Watershed Precip Data'!H158,'WS-2, WS-3, &amp; WS-4'!$B$6='Watershed Precip Data'!$I$3,'Watershed Precip Data'!I158,'WS-2, WS-3, &amp; WS-4'!$B$6='Watershed Precip Data'!$J$3,'Watershed Precip Data'!J158,'WS-2, WS-3, &amp; WS-4'!$B$6='Watershed Precip Data'!$K$3,'Watershed Precip Data'!K158)</f>
        <v>#N/A</v>
      </c>
      <c r="I156" s="238" t="e">
        <f>MIN(J156,G156+C156)</f>
        <v>#VALUE!</v>
      </c>
      <c r="J156" s="236" t="e">
        <f>'FM-1 &amp; FM-3'!$B$13*_xlfn.IFS(A156=$O$3,$R$3,A156=$O$4,$R$4,A156=$O$5,$R$5,A156=$O$6,$R$6,A156=$O$7,$R$7,A156=$O$8,$R$8,A156=$O$9, $R$9,A156=$O$10,$R$10,A156=$O$11,$R$11,A156=$O$12,$R$12,A156=$O$13,$R$13,A156=$O$14,$R$14)/30</f>
        <v>#VALUE!</v>
      </c>
    </row>
    <row r="157" spans="1:10">
      <c r="A157" s="19">
        <v>6</v>
      </c>
      <c r="B157" s="18">
        <v>3</v>
      </c>
      <c r="C157" s="70" t="e">
        <f>'WS-2, WS-3, &amp; WS-4'!$B$28*$M$3*H157</f>
        <v>#VALUE!</v>
      </c>
      <c r="D157" s="70">
        <v>0</v>
      </c>
      <c r="E157" s="70" t="e">
        <f>MAX(0,F157-$M$4)</f>
        <v>#VALUE!</v>
      </c>
      <c r="F157" s="71" t="e">
        <f t="shared" si="4"/>
        <v>#VALUE!</v>
      </c>
      <c r="G157" s="70" t="e">
        <f t="shared" si="5"/>
        <v>#VALUE!</v>
      </c>
      <c r="H157" s="70" t="e">
        <f>_xlfn.IFS('WS-2, WS-3, &amp; WS-4'!$B$6='Watershed Precip Data'!$C$3,'Watershed Precip Data'!C159,'Watershed Precip Data'!$C$14='Watershed Precip Data'!$D$3,'Watershed Precip Data'!D159,'WS-2, WS-3, &amp; WS-4'!$B$6='Watershed Precip Data'!$E$3,'Watershed Precip Data'!E159,'WS-2, WS-3, &amp; WS-4'!$B$6='Watershed Precip Data'!$F$3,'Watershed Precip Data'!F159,'WS-2, WS-3, &amp; WS-4'!$B$6='Watershed Precip Data'!$G$3,'Watershed Precip Data'!G159,'Watershed Precip Data'!$C$14='Watershed Precip Data'!$H$3,'Watershed Precip Data'!H159,'WS-2, WS-3, &amp; WS-4'!$B$6='Watershed Precip Data'!$I$3,'Watershed Precip Data'!I159,'WS-2, WS-3, &amp; WS-4'!$B$6='Watershed Precip Data'!$J$3,'Watershed Precip Data'!J159,'WS-2, WS-3, &amp; WS-4'!$B$6='Watershed Precip Data'!$K$3,'Watershed Precip Data'!K159)</f>
        <v>#N/A</v>
      </c>
      <c r="I157" s="238" t="e">
        <f>MIN(J157,G157+C157)</f>
        <v>#VALUE!</v>
      </c>
      <c r="J157" s="236" t="e">
        <f>'FM-1 &amp; FM-3'!$B$13*_xlfn.IFS(A157=$O$3,$R$3,A157=$O$4,$R$4,A157=$O$5,$R$5,A157=$O$6,$R$6,A157=$O$7,$R$7,A157=$O$8,$R$8,A157=$O$9, $R$9,A157=$O$10,$R$10,A157=$O$11,$R$11,A157=$O$12,$R$12,A157=$O$13,$R$13,A157=$O$14,$R$14)/30</f>
        <v>#VALUE!</v>
      </c>
    </row>
    <row r="158" spans="1:10">
      <c r="A158" s="19">
        <v>6</v>
      </c>
      <c r="B158" s="18">
        <v>4</v>
      </c>
      <c r="C158" s="70" t="e">
        <f>'WS-2, WS-3, &amp; WS-4'!$B$28*$M$3*H158</f>
        <v>#VALUE!</v>
      </c>
      <c r="D158" s="70">
        <v>0</v>
      </c>
      <c r="E158" s="70" t="e">
        <f>MAX(0,F158-$M$4)</f>
        <v>#VALUE!</v>
      </c>
      <c r="F158" s="71" t="e">
        <f t="shared" si="4"/>
        <v>#VALUE!</v>
      </c>
      <c r="G158" s="70" t="e">
        <f t="shared" si="5"/>
        <v>#VALUE!</v>
      </c>
      <c r="H158" s="70" t="e">
        <f>_xlfn.IFS('WS-2, WS-3, &amp; WS-4'!$B$6='Watershed Precip Data'!$C$3,'Watershed Precip Data'!C160,'Watershed Precip Data'!$C$14='Watershed Precip Data'!$D$3,'Watershed Precip Data'!D160,'WS-2, WS-3, &amp; WS-4'!$B$6='Watershed Precip Data'!$E$3,'Watershed Precip Data'!E160,'WS-2, WS-3, &amp; WS-4'!$B$6='Watershed Precip Data'!$F$3,'Watershed Precip Data'!F160,'WS-2, WS-3, &amp; WS-4'!$B$6='Watershed Precip Data'!$G$3,'Watershed Precip Data'!G160,'Watershed Precip Data'!$C$14='Watershed Precip Data'!$H$3,'Watershed Precip Data'!H160,'WS-2, WS-3, &amp; WS-4'!$B$6='Watershed Precip Data'!$I$3,'Watershed Precip Data'!I160,'WS-2, WS-3, &amp; WS-4'!$B$6='Watershed Precip Data'!$J$3,'Watershed Precip Data'!J160,'WS-2, WS-3, &amp; WS-4'!$B$6='Watershed Precip Data'!$K$3,'Watershed Precip Data'!K160)</f>
        <v>#N/A</v>
      </c>
      <c r="I158" s="238" t="e">
        <f>MIN(J158,G158+C158)</f>
        <v>#VALUE!</v>
      </c>
      <c r="J158" s="236" t="e">
        <f>'FM-1 &amp; FM-3'!$B$13*_xlfn.IFS(A158=$O$3,$R$3,A158=$O$4,$R$4,A158=$O$5,$R$5,A158=$O$6,$R$6,A158=$O$7,$R$7,A158=$O$8,$R$8,A158=$O$9, $R$9,A158=$O$10,$R$10,A158=$O$11,$R$11,A158=$O$12,$R$12,A158=$O$13,$R$13,A158=$O$14,$R$14)/30</f>
        <v>#VALUE!</v>
      </c>
    </row>
    <row r="159" spans="1:10">
      <c r="A159" s="19">
        <v>6</v>
      </c>
      <c r="B159" s="18">
        <v>5</v>
      </c>
      <c r="C159" s="70" t="e">
        <f>'WS-2, WS-3, &amp; WS-4'!$B$28*$M$3*H159</f>
        <v>#VALUE!</v>
      </c>
      <c r="D159" s="70">
        <v>0</v>
      </c>
      <c r="E159" s="70" t="e">
        <f>MAX(0,F159-$M$4)</f>
        <v>#VALUE!</v>
      </c>
      <c r="F159" s="71" t="e">
        <f t="shared" si="4"/>
        <v>#VALUE!</v>
      </c>
      <c r="G159" s="70" t="e">
        <f t="shared" si="5"/>
        <v>#VALUE!</v>
      </c>
      <c r="H159" s="70" t="e">
        <f>_xlfn.IFS('WS-2, WS-3, &amp; WS-4'!$B$6='Watershed Precip Data'!$C$3,'Watershed Precip Data'!C161,'Watershed Precip Data'!$C$14='Watershed Precip Data'!$D$3,'Watershed Precip Data'!D161,'WS-2, WS-3, &amp; WS-4'!$B$6='Watershed Precip Data'!$E$3,'Watershed Precip Data'!E161,'WS-2, WS-3, &amp; WS-4'!$B$6='Watershed Precip Data'!$F$3,'Watershed Precip Data'!F161,'WS-2, WS-3, &amp; WS-4'!$B$6='Watershed Precip Data'!$G$3,'Watershed Precip Data'!G161,'Watershed Precip Data'!$C$14='Watershed Precip Data'!$H$3,'Watershed Precip Data'!H161,'WS-2, WS-3, &amp; WS-4'!$B$6='Watershed Precip Data'!$I$3,'Watershed Precip Data'!I161,'WS-2, WS-3, &amp; WS-4'!$B$6='Watershed Precip Data'!$J$3,'Watershed Precip Data'!J161,'WS-2, WS-3, &amp; WS-4'!$B$6='Watershed Precip Data'!$K$3,'Watershed Precip Data'!K161)</f>
        <v>#N/A</v>
      </c>
      <c r="I159" s="238" t="e">
        <f>MIN(J159,G159+C159)</f>
        <v>#VALUE!</v>
      </c>
      <c r="J159" s="236" t="e">
        <f>'FM-1 &amp; FM-3'!$B$13*_xlfn.IFS(A159=$O$3,$R$3,A159=$O$4,$R$4,A159=$O$5,$R$5,A159=$O$6,$R$6,A159=$O$7,$R$7,A159=$O$8,$R$8,A159=$O$9, $R$9,A159=$O$10,$R$10,A159=$O$11,$R$11,A159=$O$12,$R$12,A159=$O$13,$R$13,A159=$O$14,$R$14)/30</f>
        <v>#VALUE!</v>
      </c>
    </row>
    <row r="160" spans="1:10">
      <c r="A160" s="19">
        <v>6</v>
      </c>
      <c r="B160" s="18">
        <v>6</v>
      </c>
      <c r="C160" s="70" t="e">
        <f>'WS-2, WS-3, &amp; WS-4'!$B$28*$M$3*H160</f>
        <v>#VALUE!</v>
      </c>
      <c r="D160" s="70">
        <v>0</v>
      </c>
      <c r="E160" s="70" t="e">
        <f>MAX(0,F160-$M$4)</f>
        <v>#VALUE!</v>
      </c>
      <c r="F160" s="71" t="e">
        <f t="shared" si="4"/>
        <v>#VALUE!</v>
      </c>
      <c r="G160" s="70" t="e">
        <f t="shared" si="5"/>
        <v>#VALUE!</v>
      </c>
      <c r="H160" s="70" t="e">
        <f>_xlfn.IFS('WS-2, WS-3, &amp; WS-4'!$B$6='Watershed Precip Data'!$C$3,'Watershed Precip Data'!C162,'Watershed Precip Data'!$C$14='Watershed Precip Data'!$D$3,'Watershed Precip Data'!D162,'WS-2, WS-3, &amp; WS-4'!$B$6='Watershed Precip Data'!$E$3,'Watershed Precip Data'!E162,'WS-2, WS-3, &amp; WS-4'!$B$6='Watershed Precip Data'!$F$3,'Watershed Precip Data'!F162,'WS-2, WS-3, &amp; WS-4'!$B$6='Watershed Precip Data'!$G$3,'Watershed Precip Data'!G162,'Watershed Precip Data'!$C$14='Watershed Precip Data'!$H$3,'Watershed Precip Data'!H162,'WS-2, WS-3, &amp; WS-4'!$B$6='Watershed Precip Data'!$I$3,'Watershed Precip Data'!I162,'WS-2, WS-3, &amp; WS-4'!$B$6='Watershed Precip Data'!$J$3,'Watershed Precip Data'!J162,'WS-2, WS-3, &amp; WS-4'!$B$6='Watershed Precip Data'!$K$3,'Watershed Precip Data'!K162)</f>
        <v>#N/A</v>
      </c>
      <c r="I160" s="238" t="e">
        <f>MIN(J160,G160+C160)</f>
        <v>#VALUE!</v>
      </c>
      <c r="J160" s="236" t="e">
        <f>'FM-1 &amp; FM-3'!$B$13*_xlfn.IFS(A160=$O$3,$R$3,A160=$O$4,$R$4,A160=$O$5,$R$5,A160=$O$6,$R$6,A160=$O$7,$R$7,A160=$O$8,$R$8,A160=$O$9, $R$9,A160=$O$10,$R$10,A160=$O$11,$R$11,A160=$O$12,$R$12,A160=$O$13,$R$13,A160=$O$14,$R$14)/30</f>
        <v>#VALUE!</v>
      </c>
    </row>
    <row r="161" spans="1:10">
      <c r="A161" s="19">
        <v>6</v>
      </c>
      <c r="B161" s="18">
        <v>7</v>
      </c>
      <c r="C161" s="70" t="e">
        <f>'WS-2, WS-3, &amp; WS-4'!$B$28*$M$3*H161</f>
        <v>#VALUE!</v>
      </c>
      <c r="D161" s="70">
        <v>0</v>
      </c>
      <c r="E161" s="70" t="e">
        <f>MAX(0,F161-$M$4)</f>
        <v>#VALUE!</v>
      </c>
      <c r="F161" s="71" t="e">
        <f t="shared" si="4"/>
        <v>#VALUE!</v>
      </c>
      <c r="G161" s="70" t="e">
        <f t="shared" si="5"/>
        <v>#VALUE!</v>
      </c>
      <c r="H161" s="70" t="e">
        <f>_xlfn.IFS('WS-2, WS-3, &amp; WS-4'!$B$6='Watershed Precip Data'!$C$3,'Watershed Precip Data'!C163,'Watershed Precip Data'!$C$14='Watershed Precip Data'!$D$3,'Watershed Precip Data'!D163,'WS-2, WS-3, &amp; WS-4'!$B$6='Watershed Precip Data'!$E$3,'Watershed Precip Data'!E163,'WS-2, WS-3, &amp; WS-4'!$B$6='Watershed Precip Data'!$F$3,'Watershed Precip Data'!F163,'WS-2, WS-3, &amp; WS-4'!$B$6='Watershed Precip Data'!$G$3,'Watershed Precip Data'!G163,'Watershed Precip Data'!$C$14='Watershed Precip Data'!$H$3,'Watershed Precip Data'!H163,'WS-2, WS-3, &amp; WS-4'!$B$6='Watershed Precip Data'!$I$3,'Watershed Precip Data'!I163,'WS-2, WS-3, &amp; WS-4'!$B$6='Watershed Precip Data'!$J$3,'Watershed Precip Data'!J163,'WS-2, WS-3, &amp; WS-4'!$B$6='Watershed Precip Data'!$K$3,'Watershed Precip Data'!K163)</f>
        <v>#N/A</v>
      </c>
      <c r="I161" s="238" t="e">
        <f>MIN(J161,G161+C161)</f>
        <v>#VALUE!</v>
      </c>
      <c r="J161" s="236" t="e">
        <f>'FM-1 &amp; FM-3'!$B$13*_xlfn.IFS(A161=$O$3,$R$3,A161=$O$4,$R$4,A161=$O$5,$R$5,A161=$O$6,$R$6,A161=$O$7,$R$7,A161=$O$8,$R$8,A161=$O$9, $R$9,A161=$O$10,$R$10,A161=$O$11,$R$11,A161=$O$12,$R$12,A161=$O$13,$R$13,A161=$O$14,$R$14)/30</f>
        <v>#VALUE!</v>
      </c>
    </row>
    <row r="162" spans="1:10">
      <c r="A162" s="19">
        <v>6</v>
      </c>
      <c r="B162" s="18">
        <v>8</v>
      </c>
      <c r="C162" s="70" t="e">
        <f>'WS-2, WS-3, &amp; WS-4'!$B$28*$M$3*H162</f>
        <v>#VALUE!</v>
      </c>
      <c r="D162" s="70">
        <v>0</v>
      </c>
      <c r="E162" s="70" t="e">
        <f>MAX(0,F162-$M$4)</f>
        <v>#VALUE!</v>
      </c>
      <c r="F162" s="71" t="e">
        <f t="shared" si="4"/>
        <v>#VALUE!</v>
      </c>
      <c r="G162" s="70" t="e">
        <f t="shared" si="5"/>
        <v>#VALUE!</v>
      </c>
      <c r="H162" s="70" t="e">
        <f>_xlfn.IFS('WS-2, WS-3, &amp; WS-4'!$B$6='Watershed Precip Data'!$C$3,'Watershed Precip Data'!C164,'Watershed Precip Data'!$C$14='Watershed Precip Data'!$D$3,'Watershed Precip Data'!D164,'WS-2, WS-3, &amp; WS-4'!$B$6='Watershed Precip Data'!$E$3,'Watershed Precip Data'!E164,'WS-2, WS-3, &amp; WS-4'!$B$6='Watershed Precip Data'!$F$3,'Watershed Precip Data'!F164,'WS-2, WS-3, &amp; WS-4'!$B$6='Watershed Precip Data'!$G$3,'Watershed Precip Data'!G164,'Watershed Precip Data'!$C$14='Watershed Precip Data'!$H$3,'Watershed Precip Data'!H164,'WS-2, WS-3, &amp; WS-4'!$B$6='Watershed Precip Data'!$I$3,'Watershed Precip Data'!I164,'WS-2, WS-3, &amp; WS-4'!$B$6='Watershed Precip Data'!$J$3,'Watershed Precip Data'!J164,'WS-2, WS-3, &amp; WS-4'!$B$6='Watershed Precip Data'!$K$3,'Watershed Precip Data'!K164)</f>
        <v>#N/A</v>
      </c>
      <c r="I162" s="238" t="e">
        <f>MIN(J162,G162+C162)</f>
        <v>#VALUE!</v>
      </c>
      <c r="J162" s="236" t="e">
        <f>'FM-1 &amp; FM-3'!$B$13*_xlfn.IFS(A162=$O$3,$R$3,A162=$O$4,$R$4,A162=$O$5,$R$5,A162=$O$6,$R$6,A162=$O$7,$R$7,A162=$O$8,$R$8,A162=$O$9, $R$9,A162=$O$10,$R$10,A162=$O$11,$R$11,A162=$O$12,$R$12,A162=$O$13,$R$13,A162=$O$14,$R$14)/30</f>
        <v>#VALUE!</v>
      </c>
    </row>
    <row r="163" spans="1:10">
      <c r="A163" s="19">
        <v>6</v>
      </c>
      <c r="B163" s="18">
        <v>9</v>
      </c>
      <c r="C163" s="70" t="e">
        <f>'WS-2, WS-3, &amp; WS-4'!$B$28*$M$3*H163</f>
        <v>#VALUE!</v>
      </c>
      <c r="D163" s="70">
        <v>0</v>
      </c>
      <c r="E163" s="70" t="e">
        <f>MAX(0,F163-$M$4)</f>
        <v>#VALUE!</v>
      </c>
      <c r="F163" s="71" t="e">
        <f t="shared" si="4"/>
        <v>#VALUE!</v>
      </c>
      <c r="G163" s="70" t="e">
        <f t="shared" si="5"/>
        <v>#VALUE!</v>
      </c>
      <c r="H163" s="70" t="e">
        <f>_xlfn.IFS('WS-2, WS-3, &amp; WS-4'!$B$6='Watershed Precip Data'!$C$3,'Watershed Precip Data'!C165,'Watershed Precip Data'!$C$14='Watershed Precip Data'!$D$3,'Watershed Precip Data'!D165,'WS-2, WS-3, &amp; WS-4'!$B$6='Watershed Precip Data'!$E$3,'Watershed Precip Data'!E165,'WS-2, WS-3, &amp; WS-4'!$B$6='Watershed Precip Data'!$F$3,'Watershed Precip Data'!F165,'WS-2, WS-3, &amp; WS-4'!$B$6='Watershed Precip Data'!$G$3,'Watershed Precip Data'!G165,'Watershed Precip Data'!$C$14='Watershed Precip Data'!$H$3,'Watershed Precip Data'!H165,'WS-2, WS-3, &amp; WS-4'!$B$6='Watershed Precip Data'!$I$3,'Watershed Precip Data'!I165,'WS-2, WS-3, &amp; WS-4'!$B$6='Watershed Precip Data'!$J$3,'Watershed Precip Data'!J165,'WS-2, WS-3, &amp; WS-4'!$B$6='Watershed Precip Data'!$K$3,'Watershed Precip Data'!K165)</f>
        <v>#N/A</v>
      </c>
      <c r="I163" s="238" t="e">
        <f>MIN(J163,G163+C163)</f>
        <v>#VALUE!</v>
      </c>
      <c r="J163" s="236" t="e">
        <f>'FM-1 &amp; FM-3'!$B$13*_xlfn.IFS(A163=$O$3,$R$3,A163=$O$4,$R$4,A163=$O$5,$R$5,A163=$O$6,$R$6,A163=$O$7,$R$7,A163=$O$8,$R$8,A163=$O$9, $R$9,A163=$O$10,$R$10,A163=$O$11,$R$11,A163=$O$12,$R$12,A163=$O$13,$R$13,A163=$O$14,$R$14)/30</f>
        <v>#VALUE!</v>
      </c>
    </row>
    <row r="164" spans="1:10">
      <c r="A164" s="19">
        <v>6</v>
      </c>
      <c r="B164" s="18">
        <v>10</v>
      </c>
      <c r="C164" s="70" t="e">
        <f>'WS-2, WS-3, &amp; WS-4'!$B$28*$M$3*H164</f>
        <v>#VALUE!</v>
      </c>
      <c r="D164" s="70">
        <v>0</v>
      </c>
      <c r="E164" s="70" t="e">
        <f>MAX(0,F164-$M$4)</f>
        <v>#VALUE!</v>
      </c>
      <c r="F164" s="71" t="e">
        <f t="shared" si="4"/>
        <v>#VALUE!</v>
      </c>
      <c r="G164" s="70" t="e">
        <f t="shared" si="5"/>
        <v>#VALUE!</v>
      </c>
      <c r="H164" s="70" t="e">
        <f>_xlfn.IFS('WS-2, WS-3, &amp; WS-4'!$B$6='Watershed Precip Data'!$C$3,'Watershed Precip Data'!C166,'Watershed Precip Data'!$C$14='Watershed Precip Data'!$D$3,'Watershed Precip Data'!D166,'WS-2, WS-3, &amp; WS-4'!$B$6='Watershed Precip Data'!$E$3,'Watershed Precip Data'!E166,'WS-2, WS-3, &amp; WS-4'!$B$6='Watershed Precip Data'!$F$3,'Watershed Precip Data'!F166,'WS-2, WS-3, &amp; WS-4'!$B$6='Watershed Precip Data'!$G$3,'Watershed Precip Data'!G166,'Watershed Precip Data'!$C$14='Watershed Precip Data'!$H$3,'Watershed Precip Data'!H166,'WS-2, WS-3, &amp; WS-4'!$B$6='Watershed Precip Data'!$I$3,'Watershed Precip Data'!I166,'WS-2, WS-3, &amp; WS-4'!$B$6='Watershed Precip Data'!$J$3,'Watershed Precip Data'!J166,'WS-2, WS-3, &amp; WS-4'!$B$6='Watershed Precip Data'!$K$3,'Watershed Precip Data'!K166)</f>
        <v>#N/A</v>
      </c>
      <c r="I164" s="238" t="e">
        <f>MIN(J164,G164+C164)</f>
        <v>#VALUE!</v>
      </c>
      <c r="J164" s="236" t="e">
        <f>'FM-1 &amp; FM-3'!$B$13*_xlfn.IFS(A164=$O$3,$R$3,A164=$O$4,$R$4,A164=$O$5,$R$5,A164=$O$6,$R$6,A164=$O$7,$R$7,A164=$O$8,$R$8,A164=$O$9, $R$9,A164=$O$10,$R$10,A164=$O$11,$R$11,A164=$O$12,$R$12,A164=$O$13,$R$13,A164=$O$14,$R$14)/30</f>
        <v>#VALUE!</v>
      </c>
    </row>
    <row r="165" spans="1:10">
      <c r="A165" s="19">
        <v>6</v>
      </c>
      <c r="B165" s="18">
        <v>11</v>
      </c>
      <c r="C165" s="70" t="e">
        <f>'WS-2, WS-3, &amp; WS-4'!$B$28*$M$3*H165</f>
        <v>#VALUE!</v>
      </c>
      <c r="D165" s="70">
        <v>0</v>
      </c>
      <c r="E165" s="70" t="e">
        <f>MAX(0,F165-$M$4)</f>
        <v>#VALUE!</v>
      </c>
      <c r="F165" s="71" t="e">
        <f t="shared" si="4"/>
        <v>#VALUE!</v>
      </c>
      <c r="G165" s="70" t="e">
        <f t="shared" si="5"/>
        <v>#VALUE!</v>
      </c>
      <c r="H165" s="70" t="e">
        <f>_xlfn.IFS('WS-2, WS-3, &amp; WS-4'!$B$6='Watershed Precip Data'!$C$3,'Watershed Precip Data'!C167,'Watershed Precip Data'!$C$14='Watershed Precip Data'!$D$3,'Watershed Precip Data'!D167,'WS-2, WS-3, &amp; WS-4'!$B$6='Watershed Precip Data'!$E$3,'Watershed Precip Data'!E167,'WS-2, WS-3, &amp; WS-4'!$B$6='Watershed Precip Data'!$F$3,'Watershed Precip Data'!F167,'WS-2, WS-3, &amp; WS-4'!$B$6='Watershed Precip Data'!$G$3,'Watershed Precip Data'!G167,'Watershed Precip Data'!$C$14='Watershed Precip Data'!$H$3,'Watershed Precip Data'!H167,'WS-2, WS-3, &amp; WS-4'!$B$6='Watershed Precip Data'!$I$3,'Watershed Precip Data'!I167,'WS-2, WS-3, &amp; WS-4'!$B$6='Watershed Precip Data'!$J$3,'Watershed Precip Data'!J167,'WS-2, WS-3, &amp; WS-4'!$B$6='Watershed Precip Data'!$K$3,'Watershed Precip Data'!K167)</f>
        <v>#N/A</v>
      </c>
      <c r="I165" s="238" t="e">
        <f>MIN(J165,G165+C165)</f>
        <v>#VALUE!</v>
      </c>
      <c r="J165" s="236" t="e">
        <f>'FM-1 &amp; FM-3'!$B$13*_xlfn.IFS(A165=$O$3,$R$3,A165=$O$4,$R$4,A165=$O$5,$R$5,A165=$O$6,$R$6,A165=$O$7,$R$7,A165=$O$8,$R$8,A165=$O$9, $R$9,A165=$O$10,$R$10,A165=$O$11,$R$11,A165=$O$12,$R$12,A165=$O$13,$R$13,A165=$O$14,$R$14)/30</f>
        <v>#VALUE!</v>
      </c>
    </row>
    <row r="166" spans="1:10">
      <c r="A166" s="19">
        <v>6</v>
      </c>
      <c r="B166" s="18">
        <v>12</v>
      </c>
      <c r="C166" s="70" t="e">
        <f>'WS-2, WS-3, &amp; WS-4'!$B$28*$M$3*H166</f>
        <v>#VALUE!</v>
      </c>
      <c r="D166" s="70">
        <v>0</v>
      </c>
      <c r="E166" s="70" t="e">
        <f>MAX(0,F166-$M$4)</f>
        <v>#VALUE!</v>
      </c>
      <c r="F166" s="71" t="e">
        <f t="shared" si="4"/>
        <v>#VALUE!</v>
      </c>
      <c r="G166" s="70" t="e">
        <f t="shared" si="5"/>
        <v>#VALUE!</v>
      </c>
      <c r="H166" s="70" t="e">
        <f>_xlfn.IFS('WS-2, WS-3, &amp; WS-4'!$B$6='Watershed Precip Data'!$C$3,'Watershed Precip Data'!C168,'Watershed Precip Data'!$C$14='Watershed Precip Data'!$D$3,'Watershed Precip Data'!D168,'WS-2, WS-3, &amp; WS-4'!$B$6='Watershed Precip Data'!$E$3,'Watershed Precip Data'!E168,'WS-2, WS-3, &amp; WS-4'!$B$6='Watershed Precip Data'!$F$3,'Watershed Precip Data'!F168,'WS-2, WS-3, &amp; WS-4'!$B$6='Watershed Precip Data'!$G$3,'Watershed Precip Data'!G168,'Watershed Precip Data'!$C$14='Watershed Precip Data'!$H$3,'Watershed Precip Data'!H168,'WS-2, WS-3, &amp; WS-4'!$B$6='Watershed Precip Data'!$I$3,'Watershed Precip Data'!I168,'WS-2, WS-3, &amp; WS-4'!$B$6='Watershed Precip Data'!$J$3,'Watershed Precip Data'!J168,'WS-2, WS-3, &amp; WS-4'!$B$6='Watershed Precip Data'!$K$3,'Watershed Precip Data'!K168)</f>
        <v>#N/A</v>
      </c>
      <c r="I166" s="238" t="e">
        <f>MIN(J166,G166+C166)</f>
        <v>#VALUE!</v>
      </c>
      <c r="J166" s="236" t="e">
        <f>'FM-1 &amp; FM-3'!$B$13*_xlfn.IFS(A166=$O$3,$R$3,A166=$O$4,$R$4,A166=$O$5,$R$5,A166=$O$6,$R$6,A166=$O$7,$R$7,A166=$O$8,$R$8,A166=$O$9, $R$9,A166=$O$10,$R$10,A166=$O$11,$R$11,A166=$O$12,$R$12,A166=$O$13,$R$13,A166=$O$14,$R$14)/30</f>
        <v>#VALUE!</v>
      </c>
    </row>
    <row r="167" spans="1:10">
      <c r="A167" s="19">
        <v>6</v>
      </c>
      <c r="B167" s="18">
        <v>13</v>
      </c>
      <c r="C167" s="70" t="e">
        <f>'WS-2, WS-3, &amp; WS-4'!$B$28*$M$3*H167</f>
        <v>#VALUE!</v>
      </c>
      <c r="D167" s="70">
        <v>0</v>
      </c>
      <c r="E167" s="70" t="e">
        <f>MAX(0,F167-$M$4)</f>
        <v>#VALUE!</v>
      </c>
      <c r="F167" s="71" t="e">
        <f t="shared" si="4"/>
        <v>#VALUE!</v>
      </c>
      <c r="G167" s="70" t="e">
        <f t="shared" si="5"/>
        <v>#VALUE!</v>
      </c>
      <c r="H167" s="70" t="e">
        <f>_xlfn.IFS('WS-2, WS-3, &amp; WS-4'!$B$6='Watershed Precip Data'!$C$3,'Watershed Precip Data'!C169,'Watershed Precip Data'!$C$14='Watershed Precip Data'!$D$3,'Watershed Precip Data'!D169,'WS-2, WS-3, &amp; WS-4'!$B$6='Watershed Precip Data'!$E$3,'Watershed Precip Data'!E169,'WS-2, WS-3, &amp; WS-4'!$B$6='Watershed Precip Data'!$F$3,'Watershed Precip Data'!F169,'WS-2, WS-3, &amp; WS-4'!$B$6='Watershed Precip Data'!$G$3,'Watershed Precip Data'!G169,'Watershed Precip Data'!$C$14='Watershed Precip Data'!$H$3,'Watershed Precip Data'!H169,'WS-2, WS-3, &amp; WS-4'!$B$6='Watershed Precip Data'!$I$3,'Watershed Precip Data'!I169,'WS-2, WS-3, &amp; WS-4'!$B$6='Watershed Precip Data'!$J$3,'Watershed Precip Data'!J169,'WS-2, WS-3, &amp; WS-4'!$B$6='Watershed Precip Data'!$K$3,'Watershed Precip Data'!K169)</f>
        <v>#N/A</v>
      </c>
      <c r="I167" s="238" t="e">
        <f>MIN(J167,G167+C167)</f>
        <v>#VALUE!</v>
      </c>
      <c r="J167" s="236" t="e">
        <f>'FM-1 &amp; FM-3'!$B$13*_xlfn.IFS(A167=$O$3,$R$3,A167=$O$4,$R$4,A167=$O$5,$R$5,A167=$O$6,$R$6,A167=$O$7,$R$7,A167=$O$8,$R$8,A167=$O$9, $R$9,A167=$O$10,$R$10,A167=$O$11,$R$11,A167=$O$12,$R$12,A167=$O$13,$R$13,A167=$O$14,$R$14)/30</f>
        <v>#VALUE!</v>
      </c>
    </row>
    <row r="168" spans="1:10">
      <c r="A168" s="19">
        <v>6</v>
      </c>
      <c r="B168" s="18">
        <v>14</v>
      </c>
      <c r="C168" s="70" t="e">
        <f>'WS-2, WS-3, &amp; WS-4'!$B$28*$M$3*H168</f>
        <v>#VALUE!</v>
      </c>
      <c r="D168" s="70">
        <v>0</v>
      </c>
      <c r="E168" s="70" t="e">
        <f>MAX(0,F168-$M$4)</f>
        <v>#VALUE!</v>
      </c>
      <c r="F168" s="71" t="e">
        <f t="shared" si="4"/>
        <v>#VALUE!</v>
      </c>
      <c r="G168" s="70" t="e">
        <f t="shared" si="5"/>
        <v>#VALUE!</v>
      </c>
      <c r="H168" s="70" t="e">
        <f>_xlfn.IFS('WS-2, WS-3, &amp; WS-4'!$B$6='Watershed Precip Data'!$C$3,'Watershed Precip Data'!C170,'Watershed Precip Data'!$C$14='Watershed Precip Data'!$D$3,'Watershed Precip Data'!D170,'WS-2, WS-3, &amp; WS-4'!$B$6='Watershed Precip Data'!$E$3,'Watershed Precip Data'!E170,'WS-2, WS-3, &amp; WS-4'!$B$6='Watershed Precip Data'!$F$3,'Watershed Precip Data'!F170,'WS-2, WS-3, &amp; WS-4'!$B$6='Watershed Precip Data'!$G$3,'Watershed Precip Data'!G170,'Watershed Precip Data'!$C$14='Watershed Precip Data'!$H$3,'Watershed Precip Data'!H170,'WS-2, WS-3, &amp; WS-4'!$B$6='Watershed Precip Data'!$I$3,'Watershed Precip Data'!I170,'WS-2, WS-3, &amp; WS-4'!$B$6='Watershed Precip Data'!$J$3,'Watershed Precip Data'!J170,'WS-2, WS-3, &amp; WS-4'!$B$6='Watershed Precip Data'!$K$3,'Watershed Precip Data'!K170)</f>
        <v>#N/A</v>
      </c>
      <c r="I168" s="238" t="e">
        <f>MIN(J168,G168+C168)</f>
        <v>#VALUE!</v>
      </c>
      <c r="J168" s="236" t="e">
        <f>'FM-1 &amp; FM-3'!$B$13*_xlfn.IFS(A168=$O$3,$R$3,A168=$O$4,$R$4,A168=$O$5,$R$5,A168=$O$6,$R$6,A168=$O$7,$R$7,A168=$O$8,$R$8,A168=$O$9, $R$9,A168=$O$10,$R$10,A168=$O$11,$R$11,A168=$O$12,$R$12,A168=$O$13,$R$13,A168=$O$14,$R$14)/30</f>
        <v>#VALUE!</v>
      </c>
    </row>
    <row r="169" spans="1:10">
      <c r="A169" s="19">
        <v>6</v>
      </c>
      <c r="B169" s="18">
        <v>15</v>
      </c>
      <c r="C169" s="70" t="e">
        <f>'WS-2, WS-3, &amp; WS-4'!$B$28*$M$3*H169</f>
        <v>#VALUE!</v>
      </c>
      <c r="D169" s="70">
        <v>0</v>
      </c>
      <c r="E169" s="70" t="e">
        <f>MAX(0,F169-$M$4)</f>
        <v>#VALUE!</v>
      </c>
      <c r="F169" s="71" t="e">
        <f t="shared" si="4"/>
        <v>#VALUE!</v>
      </c>
      <c r="G169" s="70" t="e">
        <f t="shared" si="5"/>
        <v>#VALUE!</v>
      </c>
      <c r="H169" s="70" t="e">
        <f>_xlfn.IFS('WS-2, WS-3, &amp; WS-4'!$B$6='Watershed Precip Data'!$C$3,'Watershed Precip Data'!C171,'Watershed Precip Data'!$C$14='Watershed Precip Data'!$D$3,'Watershed Precip Data'!D171,'WS-2, WS-3, &amp; WS-4'!$B$6='Watershed Precip Data'!$E$3,'Watershed Precip Data'!E171,'WS-2, WS-3, &amp; WS-4'!$B$6='Watershed Precip Data'!$F$3,'Watershed Precip Data'!F171,'WS-2, WS-3, &amp; WS-4'!$B$6='Watershed Precip Data'!$G$3,'Watershed Precip Data'!G171,'Watershed Precip Data'!$C$14='Watershed Precip Data'!$H$3,'Watershed Precip Data'!H171,'WS-2, WS-3, &amp; WS-4'!$B$6='Watershed Precip Data'!$I$3,'Watershed Precip Data'!I171,'WS-2, WS-3, &amp; WS-4'!$B$6='Watershed Precip Data'!$J$3,'Watershed Precip Data'!J171,'WS-2, WS-3, &amp; WS-4'!$B$6='Watershed Precip Data'!$K$3,'Watershed Precip Data'!K171)</f>
        <v>#N/A</v>
      </c>
      <c r="I169" s="238" t="e">
        <f>MIN(J169,G169+C169)</f>
        <v>#VALUE!</v>
      </c>
      <c r="J169" s="236" t="e">
        <f>'FM-1 &amp; FM-3'!$B$13*_xlfn.IFS(A169=$O$3,$R$3,A169=$O$4,$R$4,A169=$O$5,$R$5,A169=$O$6,$R$6,A169=$O$7,$R$7,A169=$O$8,$R$8,A169=$O$9, $R$9,A169=$O$10,$R$10,A169=$O$11,$R$11,A169=$O$12,$R$12,A169=$O$13,$R$13,A169=$O$14,$R$14)/30</f>
        <v>#VALUE!</v>
      </c>
    </row>
    <row r="170" spans="1:10">
      <c r="A170" s="19">
        <v>6</v>
      </c>
      <c r="B170" s="18">
        <v>16</v>
      </c>
      <c r="C170" s="70" t="e">
        <f>'WS-2, WS-3, &amp; WS-4'!$B$28*$M$3*H170</f>
        <v>#VALUE!</v>
      </c>
      <c r="D170" s="70">
        <v>0</v>
      </c>
      <c r="E170" s="70" t="e">
        <f>MAX(0,F170-$M$4)</f>
        <v>#VALUE!</v>
      </c>
      <c r="F170" s="71" t="e">
        <f t="shared" si="4"/>
        <v>#VALUE!</v>
      </c>
      <c r="G170" s="70" t="e">
        <f t="shared" si="5"/>
        <v>#VALUE!</v>
      </c>
      <c r="H170" s="70" t="e">
        <f>_xlfn.IFS('WS-2, WS-3, &amp; WS-4'!$B$6='Watershed Precip Data'!$C$3,'Watershed Precip Data'!C172,'Watershed Precip Data'!$C$14='Watershed Precip Data'!$D$3,'Watershed Precip Data'!D172,'WS-2, WS-3, &amp; WS-4'!$B$6='Watershed Precip Data'!$E$3,'Watershed Precip Data'!E172,'WS-2, WS-3, &amp; WS-4'!$B$6='Watershed Precip Data'!$F$3,'Watershed Precip Data'!F172,'WS-2, WS-3, &amp; WS-4'!$B$6='Watershed Precip Data'!$G$3,'Watershed Precip Data'!G172,'Watershed Precip Data'!$C$14='Watershed Precip Data'!$H$3,'Watershed Precip Data'!H172,'WS-2, WS-3, &amp; WS-4'!$B$6='Watershed Precip Data'!$I$3,'Watershed Precip Data'!I172,'WS-2, WS-3, &amp; WS-4'!$B$6='Watershed Precip Data'!$J$3,'Watershed Precip Data'!J172,'WS-2, WS-3, &amp; WS-4'!$B$6='Watershed Precip Data'!$K$3,'Watershed Precip Data'!K172)</f>
        <v>#N/A</v>
      </c>
      <c r="I170" s="238" t="e">
        <f>MIN(J170,G170+C170)</f>
        <v>#VALUE!</v>
      </c>
      <c r="J170" s="236" t="e">
        <f>'FM-1 &amp; FM-3'!$B$13*_xlfn.IFS(A170=$O$3,$R$3,A170=$O$4,$R$4,A170=$O$5,$R$5,A170=$O$6,$R$6,A170=$O$7,$R$7,A170=$O$8,$R$8,A170=$O$9, $R$9,A170=$O$10,$R$10,A170=$O$11,$R$11,A170=$O$12,$R$12,A170=$O$13,$R$13,A170=$O$14,$R$14)/30</f>
        <v>#VALUE!</v>
      </c>
    </row>
    <row r="171" spans="1:10">
      <c r="A171" s="19">
        <v>6</v>
      </c>
      <c r="B171" s="18">
        <v>17</v>
      </c>
      <c r="C171" s="70" t="e">
        <f>'WS-2, WS-3, &amp; WS-4'!$B$28*$M$3*H171</f>
        <v>#VALUE!</v>
      </c>
      <c r="D171" s="70">
        <v>0</v>
      </c>
      <c r="E171" s="70" t="e">
        <f>MAX(0,F171-$M$4)</f>
        <v>#VALUE!</v>
      </c>
      <c r="F171" s="71" t="e">
        <f t="shared" si="4"/>
        <v>#VALUE!</v>
      </c>
      <c r="G171" s="70" t="e">
        <f t="shared" si="5"/>
        <v>#VALUE!</v>
      </c>
      <c r="H171" s="70" t="e">
        <f>_xlfn.IFS('WS-2, WS-3, &amp; WS-4'!$B$6='Watershed Precip Data'!$C$3,'Watershed Precip Data'!C173,'Watershed Precip Data'!$C$14='Watershed Precip Data'!$D$3,'Watershed Precip Data'!D173,'WS-2, WS-3, &amp; WS-4'!$B$6='Watershed Precip Data'!$E$3,'Watershed Precip Data'!E173,'WS-2, WS-3, &amp; WS-4'!$B$6='Watershed Precip Data'!$F$3,'Watershed Precip Data'!F173,'WS-2, WS-3, &amp; WS-4'!$B$6='Watershed Precip Data'!$G$3,'Watershed Precip Data'!G173,'Watershed Precip Data'!$C$14='Watershed Precip Data'!$H$3,'Watershed Precip Data'!H173,'WS-2, WS-3, &amp; WS-4'!$B$6='Watershed Precip Data'!$I$3,'Watershed Precip Data'!I173,'WS-2, WS-3, &amp; WS-4'!$B$6='Watershed Precip Data'!$J$3,'Watershed Precip Data'!J173,'WS-2, WS-3, &amp; WS-4'!$B$6='Watershed Precip Data'!$K$3,'Watershed Precip Data'!K173)</f>
        <v>#N/A</v>
      </c>
      <c r="I171" s="238" t="e">
        <f>MIN(J171,G171+C171)</f>
        <v>#VALUE!</v>
      </c>
      <c r="J171" s="236" t="e">
        <f>'FM-1 &amp; FM-3'!$B$13*_xlfn.IFS(A171=$O$3,$R$3,A171=$O$4,$R$4,A171=$O$5,$R$5,A171=$O$6,$R$6,A171=$O$7,$R$7,A171=$O$8,$R$8,A171=$O$9, $R$9,A171=$O$10,$R$10,A171=$O$11,$R$11,A171=$O$12,$R$12,A171=$O$13,$R$13,A171=$O$14,$R$14)/30</f>
        <v>#VALUE!</v>
      </c>
    </row>
    <row r="172" spans="1:10">
      <c r="A172" s="19">
        <v>6</v>
      </c>
      <c r="B172" s="18">
        <v>18</v>
      </c>
      <c r="C172" s="70" t="e">
        <f>'WS-2, WS-3, &amp; WS-4'!$B$28*$M$3*H172</f>
        <v>#VALUE!</v>
      </c>
      <c r="D172" s="70">
        <v>0</v>
      </c>
      <c r="E172" s="70" t="e">
        <f>MAX(0,F172-$M$4)</f>
        <v>#VALUE!</v>
      </c>
      <c r="F172" s="71" t="e">
        <f t="shared" si="4"/>
        <v>#VALUE!</v>
      </c>
      <c r="G172" s="70" t="e">
        <f t="shared" si="5"/>
        <v>#VALUE!</v>
      </c>
      <c r="H172" s="70" t="e">
        <f>_xlfn.IFS('WS-2, WS-3, &amp; WS-4'!$B$6='Watershed Precip Data'!$C$3,'Watershed Precip Data'!C174,'Watershed Precip Data'!$C$14='Watershed Precip Data'!$D$3,'Watershed Precip Data'!D174,'WS-2, WS-3, &amp; WS-4'!$B$6='Watershed Precip Data'!$E$3,'Watershed Precip Data'!E174,'WS-2, WS-3, &amp; WS-4'!$B$6='Watershed Precip Data'!$F$3,'Watershed Precip Data'!F174,'WS-2, WS-3, &amp; WS-4'!$B$6='Watershed Precip Data'!$G$3,'Watershed Precip Data'!G174,'Watershed Precip Data'!$C$14='Watershed Precip Data'!$H$3,'Watershed Precip Data'!H174,'WS-2, WS-3, &amp; WS-4'!$B$6='Watershed Precip Data'!$I$3,'Watershed Precip Data'!I174,'WS-2, WS-3, &amp; WS-4'!$B$6='Watershed Precip Data'!$J$3,'Watershed Precip Data'!J174,'WS-2, WS-3, &amp; WS-4'!$B$6='Watershed Precip Data'!$K$3,'Watershed Precip Data'!K174)</f>
        <v>#N/A</v>
      </c>
      <c r="I172" s="238" t="e">
        <f>MIN(J172,G172+C172)</f>
        <v>#VALUE!</v>
      </c>
      <c r="J172" s="236" t="e">
        <f>'FM-1 &amp; FM-3'!$B$13*_xlfn.IFS(A172=$O$3,$R$3,A172=$O$4,$R$4,A172=$O$5,$R$5,A172=$O$6,$R$6,A172=$O$7,$R$7,A172=$O$8,$R$8,A172=$O$9, $R$9,A172=$O$10,$R$10,A172=$O$11,$R$11,A172=$O$12,$R$12,A172=$O$13,$R$13,A172=$O$14,$R$14)/30</f>
        <v>#VALUE!</v>
      </c>
    </row>
    <row r="173" spans="1:10">
      <c r="A173" s="19">
        <v>6</v>
      </c>
      <c r="B173" s="18">
        <v>19</v>
      </c>
      <c r="C173" s="70" t="e">
        <f>'WS-2, WS-3, &amp; WS-4'!$B$28*$M$3*H173</f>
        <v>#VALUE!</v>
      </c>
      <c r="D173" s="70">
        <v>0</v>
      </c>
      <c r="E173" s="70" t="e">
        <f>MAX(0,F173-$M$4)</f>
        <v>#VALUE!</v>
      </c>
      <c r="F173" s="71" t="e">
        <f t="shared" si="4"/>
        <v>#VALUE!</v>
      </c>
      <c r="G173" s="70" t="e">
        <f t="shared" si="5"/>
        <v>#VALUE!</v>
      </c>
      <c r="H173" s="70" t="e">
        <f>_xlfn.IFS('WS-2, WS-3, &amp; WS-4'!$B$6='Watershed Precip Data'!$C$3,'Watershed Precip Data'!C175,'Watershed Precip Data'!$C$14='Watershed Precip Data'!$D$3,'Watershed Precip Data'!D175,'WS-2, WS-3, &amp; WS-4'!$B$6='Watershed Precip Data'!$E$3,'Watershed Precip Data'!E175,'WS-2, WS-3, &amp; WS-4'!$B$6='Watershed Precip Data'!$F$3,'Watershed Precip Data'!F175,'WS-2, WS-3, &amp; WS-4'!$B$6='Watershed Precip Data'!$G$3,'Watershed Precip Data'!G175,'Watershed Precip Data'!$C$14='Watershed Precip Data'!$H$3,'Watershed Precip Data'!H175,'WS-2, WS-3, &amp; WS-4'!$B$6='Watershed Precip Data'!$I$3,'Watershed Precip Data'!I175,'WS-2, WS-3, &amp; WS-4'!$B$6='Watershed Precip Data'!$J$3,'Watershed Precip Data'!J175,'WS-2, WS-3, &amp; WS-4'!$B$6='Watershed Precip Data'!$K$3,'Watershed Precip Data'!K175)</f>
        <v>#N/A</v>
      </c>
      <c r="I173" s="238" t="e">
        <f>MIN(J173,G173+C173)</f>
        <v>#VALUE!</v>
      </c>
      <c r="J173" s="236" t="e">
        <f>'FM-1 &amp; FM-3'!$B$13*_xlfn.IFS(A173=$O$3,$R$3,A173=$O$4,$R$4,A173=$O$5,$R$5,A173=$O$6,$R$6,A173=$O$7,$R$7,A173=$O$8,$R$8,A173=$O$9, $R$9,A173=$O$10,$R$10,A173=$O$11,$R$11,A173=$O$12,$R$12,A173=$O$13,$R$13,A173=$O$14,$R$14)/30</f>
        <v>#VALUE!</v>
      </c>
    </row>
    <row r="174" spans="1:10">
      <c r="A174" s="19">
        <v>6</v>
      </c>
      <c r="B174" s="18">
        <v>20</v>
      </c>
      <c r="C174" s="70" t="e">
        <f>'WS-2, WS-3, &amp; WS-4'!$B$28*$M$3*H174</f>
        <v>#VALUE!</v>
      </c>
      <c r="D174" s="70">
        <v>0</v>
      </c>
      <c r="E174" s="70" t="e">
        <f>MAX(0,F174-$M$4)</f>
        <v>#VALUE!</v>
      </c>
      <c r="F174" s="71" t="e">
        <f t="shared" si="4"/>
        <v>#VALUE!</v>
      </c>
      <c r="G174" s="70" t="e">
        <f t="shared" si="5"/>
        <v>#VALUE!</v>
      </c>
      <c r="H174" s="70" t="e">
        <f>_xlfn.IFS('WS-2, WS-3, &amp; WS-4'!$B$6='Watershed Precip Data'!$C$3,'Watershed Precip Data'!C176,'Watershed Precip Data'!$C$14='Watershed Precip Data'!$D$3,'Watershed Precip Data'!D176,'WS-2, WS-3, &amp; WS-4'!$B$6='Watershed Precip Data'!$E$3,'Watershed Precip Data'!E176,'WS-2, WS-3, &amp; WS-4'!$B$6='Watershed Precip Data'!$F$3,'Watershed Precip Data'!F176,'WS-2, WS-3, &amp; WS-4'!$B$6='Watershed Precip Data'!$G$3,'Watershed Precip Data'!G176,'Watershed Precip Data'!$C$14='Watershed Precip Data'!$H$3,'Watershed Precip Data'!H176,'WS-2, WS-3, &amp; WS-4'!$B$6='Watershed Precip Data'!$I$3,'Watershed Precip Data'!I176,'WS-2, WS-3, &amp; WS-4'!$B$6='Watershed Precip Data'!$J$3,'Watershed Precip Data'!J176,'WS-2, WS-3, &amp; WS-4'!$B$6='Watershed Precip Data'!$K$3,'Watershed Precip Data'!K176)</f>
        <v>#N/A</v>
      </c>
      <c r="I174" s="238" t="e">
        <f>MIN(J174,G174+C174)</f>
        <v>#VALUE!</v>
      </c>
      <c r="J174" s="236" t="e">
        <f>'FM-1 &amp; FM-3'!$B$13*_xlfn.IFS(A174=$O$3,$R$3,A174=$O$4,$R$4,A174=$O$5,$R$5,A174=$O$6,$R$6,A174=$O$7,$R$7,A174=$O$8,$R$8,A174=$O$9, $R$9,A174=$O$10,$R$10,A174=$O$11,$R$11,A174=$O$12,$R$12,A174=$O$13,$R$13,A174=$O$14,$R$14)/30</f>
        <v>#VALUE!</v>
      </c>
    </row>
    <row r="175" spans="1:10">
      <c r="A175" s="19">
        <v>6</v>
      </c>
      <c r="B175" s="18">
        <v>21</v>
      </c>
      <c r="C175" s="70" t="e">
        <f>'WS-2, WS-3, &amp; WS-4'!$B$28*$M$3*H175</f>
        <v>#VALUE!</v>
      </c>
      <c r="D175" s="70">
        <v>0</v>
      </c>
      <c r="E175" s="70" t="e">
        <f>MAX(0,F175-$M$4)</f>
        <v>#VALUE!</v>
      </c>
      <c r="F175" s="71" t="e">
        <f t="shared" si="4"/>
        <v>#VALUE!</v>
      </c>
      <c r="G175" s="70" t="e">
        <f t="shared" si="5"/>
        <v>#VALUE!</v>
      </c>
      <c r="H175" s="70" t="e">
        <f>_xlfn.IFS('WS-2, WS-3, &amp; WS-4'!$B$6='Watershed Precip Data'!$C$3,'Watershed Precip Data'!C177,'Watershed Precip Data'!$C$14='Watershed Precip Data'!$D$3,'Watershed Precip Data'!D177,'WS-2, WS-3, &amp; WS-4'!$B$6='Watershed Precip Data'!$E$3,'Watershed Precip Data'!E177,'WS-2, WS-3, &amp; WS-4'!$B$6='Watershed Precip Data'!$F$3,'Watershed Precip Data'!F177,'WS-2, WS-3, &amp; WS-4'!$B$6='Watershed Precip Data'!$G$3,'Watershed Precip Data'!G177,'Watershed Precip Data'!$C$14='Watershed Precip Data'!$H$3,'Watershed Precip Data'!H177,'WS-2, WS-3, &amp; WS-4'!$B$6='Watershed Precip Data'!$I$3,'Watershed Precip Data'!I177,'WS-2, WS-3, &amp; WS-4'!$B$6='Watershed Precip Data'!$J$3,'Watershed Precip Data'!J177,'WS-2, WS-3, &amp; WS-4'!$B$6='Watershed Precip Data'!$K$3,'Watershed Precip Data'!K177)</f>
        <v>#N/A</v>
      </c>
      <c r="I175" s="238" t="e">
        <f>MIN(J175,G175+C175)</f>
        <v>#VALUE!</v>
      </c>
      <c r="J175" s="236" t="e">
        <f>'FM-1 &amp; FM-3'!$B$13*_xlfn.IFS(A175=$O$3,$R$3,A175=$O$4,$R$4,A175=$O$5,$R$5,A175=$O$6,$R$6,A175=$O$7,$R$7,A175=$O$8,$R$8,A175=$O$9, $R$9,A175=$O$10,$R$10,A175=$O$11,$R$11,A175=$O$12,$R$12,A175=$O$13,$R$13,A175=$O$14,$R$14)/30</f>
        <v>#VALUE!</v>
      </c>
    </row>
    <row r="176" spans="1:10">
      <c r="A176" s="19">
        <v>6</v>
      </c>
      <c r="B176" s="18">
        <v>22</v>
      </c>
      <c r="C176" s="70" t="e">
        <f>'WS-2, WS-3, &amp; WS-4'!$B$28*$M$3*H176</f>
        <v>#VALUE!</v>
      </c>
      <c r="D176" s="70">
        <v>0</v>
      </c>
      <c r="E176" s="70" t="e">
        <f>MAX(0,F176-$M$4)</f>
        <v>#VALUE!</v>
      </c>
      <c r="F176" s="71" t="e">
        <f t="shared" si="4"/>
        <v>#VALUE!</v>
      </c>
      <c r="G176" s="70" t="e">
        <f t="shared" si="5"/>
        <v>#VALUE!</v>
      </c>
      <c r="H176" s="70" t="e">
        <f>_xlfn.IFS('WS-2, WS-3, &amp; WS-4'!$B$6='Watershed Precip Data'!$C$3,'Watershed Precip Data'!C178,'Watershed Precip Data'!$C$14='Watershed Precip Data'!$D$3,'Watershed Precip Data'!D178,'WS-2, WS-3, &amp; WS-4'!$B$6='Watershed Precip Data'!$E$3,'Watershed Precip Data'!E178,'WS-2, WS-3, &amp; WS-4'!$B$6='Watershed Precip Data'!$F$3,'Watershed Precip Data'!F178,'WS-2, WS-3, &amp; WS-4'!$B$6='Watershed Precip Data'!$G$3,'Watershed Precip Data'!G178,'Watershed Precip Data'!$C$14='Watershed Precip Data'!$H$3,'Watershed Precip Data'!H178,'WS-2, WS-3, &amp; WS-4'!$B$6='Watershed Precip Data'!$I$3,'Watershed Precip Data'!I178,'WS-2, WS-3, &amp; WS-4'!$B$6='Watershed Precip Data'!$J$3,'Watershed Precip Data'!J178,'WS-2, WS-3, &amp; WS-4'!$B$6='Watershed Precip Data'!$K$3,'Watershed Precip Data'!K178)</f>
        <v>#N/A</v>
      </c>
      <c r="I176" s="238" t="e">
        <f>MIN(J176,G176+C176)</f>
        <v>#VALUE!</v>
      </c>
      <c r="J176" s="236" t="e">
        <f>'FM-1 &amp; FM-3'!$B$13*_xlfn.IFS(A176=$O$3,$R$3,A176=$O$4,$R$4,A176=$O$5,$R$5,A176=$O$6,$R$6,A176=$O$7,$R$7,A176=$O$8,$R$8,A176=$O$9, $R$9,A176=$O$10,$R$10,A176=$O$11,$R$11,A176=$O$12,$R$12,A176=$O$13,$R$13,A176=$O$14,$R$14)/30</f>
        <v>#VALUE!</v>
      </c>
    </row>
    <row r="177" spans="1:10">
      <c r="A177" s="19">
        <v>6</v>
      </c>
      <c r="B177" s="18">
        <v>23</v>
      </c>
      <c r="C177" s="70" t="e">
        <f>'WS-2, WS-3, &amp; WS-4'!$B$28*$M$3*H177</f>
        <v>#VALUE!</v>
      </c>
      <c r="D177" s="70">
        <v>0</v>
      </c>
      <c r="E177" s="70" t="e">
        <f>MAX(0,F177-$M$4)</f>
        <v>#VALUE!</v>
      </c>
      <c r="F177" s="71" t="e">
        <f t="shared" si="4"/>
        <v>#VALUE!</v>
      </c>
      <c r="G177" s="70" t="e">
        <f t="shared" si="5"/>
        <v>#VALUE!</v>
      </c>
      <c r="H177" s="70" t="e">
        <f>_xlfn.IFS('WS-2, WS-3, &amp; WS-4'!$B$6='Watershed Precip Data'!$C$3,'Watershed Precip Data'!C179,'Watershed Precip Data'!$C$14='Watershed Precip Data'!$D$3,'Watershed Precip Data'!D179,'WS-2, WS-3, &amp; WS-4'!$B$6='Watershed Precip Data'!$E$3,'Watershed Precip Data'!E179,'WS-2, WS-3, &amp; WS-4'!$B$6='Watershed Precip Data'!$F$3,'Watershed Precip Data'!F179,'WS-2, WS-3, &amp; WS-4'!$B$6='Watershed Precip Data'!$G$3,'Watershed Precip Data'!G179,'Watershed Precip Data'!$C$14='Watershed Precip Data'!$H$3,'Watershed Precip Data'!H179,'WS-2, WS-3, &amp; WS-4'!$B$6='Watershed Precip Data'!$I$3,'Watershed Precip Data'!I179,'WS-2, WS-3, &amp; WS-4'!$B$6='Watershed Precip Data'!$J$3,'Watershed Precip Data'!J179,'WS-2, WS-3, &amp; WS-4'!$B$6='Watershed Precip Data'!$K$3,'Watershed Precip Data'!K179)</f>
        <v>#N/A</v>
      </c>
      <c r="I177" s="238" t="e">
        <f>MIN(J177,G177+C177)</f>
        <v>#VALUE!</v>
      </c>
      <c r="J177" s="236" t="e">
        <f>'FM-1 &amp; FM-3'!$B$13*_xlfn.IFS(A177=$O$3,$R$3,A177=$O$4,$R$4,A177=$O$5,$R$5,A177=$O$6,$R$6,A177=$O$7,$R$7,A177=$O$8,$R$8,A177=$O$9, $R$9,A177=$O$10,$R$10,A177=$O$11,$R$11,A177=$O$12,$R$12,A177=$O$13,$R$13,A177=$O$14,$R$14)/30</f>
        <v>#VALUE!</v>
      </c>
    </row>
    <row r="178" spans="1:10">
      <c r="A178" s="19">
        <v>6</v>
      </c>
      <c r="B178" s="18">
        <v>24</v>
      </c>
      <c r="C178" s="70" t="e">
        <f>'WS-2, WS-3, &amp; WS-4'!$B$28*$M$3*H178</f>
        <v>#VALUE!</v>
      </c>
      <c r="D178" s="70">
        <v>0</v>
      </c>
      <c r="E178" s="70" t="e">
        <f>MAX(0,F178-$M$4)</f>
        <v>#VALUE!</v>
      </c>
      <c r="F178" s="71" t="e">
        <f t="shared" si="4"/>
        <v>#VALUE!</v>
      </c>
      <c r="G178" s="70" t="e">
        <f t="shared" si="5"/>
        <v>#VALUE!</v>
      </c>
      <c r="H178" s="70" t="e">
        <f>_xlfn.IFS('WS-2, WS-3, &amp; WS-4'!$B$6='Watershed Precip Data'!$C$3,'Watershed Precip Data'!C180,'Watershed Precip Data'!$C$14='Watershed Precip Data'!$D$3,'Watershed Precip Data'!D180,'WS-2, WS-3, &amp; WS-4'!$B$6='Watershed Precip Data'!$E$3,'Watershed Precip Data'!E180,'WS-2, WS-3, &amp; WS-4'!$B$6='Watershed Precip Data'!$F$3,'Watershed Precip Data'!F180,'WS-2, WS-3, &amp; WS-4'!$B$6='Watershed Precip Data'!$G$3,'Watershed Precip Data'!G180,'Watershed Precip Data'!$C$14='Watershed Precip Data'!$H$3,'Watershed Precip Data'!H180,'WS-2, WS-3, &amp; WS-4'!$B$6='Watershed Precip Data'!$I$3,'Watershed Precip Data'!I180,'WS-2, WS-3, &amp; WS-4'!$B$6='Watershed Precip Data'!$J$3,'Watershed Precip Data'!J180,'WS-2, WS-3, &amp; WS-4'!$B$6='Watershed Precip Data'!$K$3,'Watershed Precip Data'!K180)</f>
        <v>#N/A</v>
      </c>
      <c r="I178" s="238" t="e">
        <f>MIN(J178,G178+C178)</f>
        <v>#VALUE!</v>
      </c>
      <c r="J178" s="236" t="e">
        <f>'FM-1 &amp; FM-3'!$B$13*_xlfn.IFS(A178=$O$3,$R$3,A178=$O$4,$R$4,A178=$O$5,$R$5,A178=$O$6,$R$6,A178=$O$7,$R$7,A178=$O$8,$R$8,A178=$O$9, $R$9,A178=$O$10,$R$10,A178=$O$11,$R$11,A178=$O$12,$R$12,A178=$O$13,$R$13,A178=$O$14,$R$14)/30</f>
        <v>#VALUE!</v>
      </c>
    </row>
    <row r="179" spans="1:10">
      <c r="A179" s="19">
        <v>6</v>
      </c>
      <c r="B179" s="18">
        <v>25</v>
      </c>
      <c r="C179" s="70" t="e">
        <f>'WS-2, WS-3, &amp; WS-4'!$B$28*$M$3*H179</f>
        <v>#VALUE!</v>
      </c>
      <c r="D179" s="70">
        <v>0</v>
      </c>
      <c r="E179" s="70" t="e">
        <f>MAX(0,F179-$M$4)</f>
        <v>#VALUE!</v>
      </c>
      <c r="F179" s="71" t="e">
        <f t="shared" si="4"/>
        <v>#VALUE!</v>
      </c>
      <c r="G179" s="70" t="e">
        <f t="shared" si="5"/>
        <v>#VALUE!</v>
      </c>
      <c r="H179" s="70" t="e">
        <f>_xlfn.IFS('WS-2, WS-3, &amp; WS-4'!$B$6='Watershed Precip Data'!$C$3,'Watershed Precip Data'!C181,'Watershed Precip Data'!$C$14='Watershed Precip Data'!$D$3,'Watershed Precip Data'!D181,'WS-2, WS-3, &amp; WS-4'!$B$6='Watershed Precip Data'!$E$3,'Watershed Precip Data'!E181,'WS-2, WS-3, &amp; WS-4'!$B$6='Watershed Precip Data'!$F$3,'Watershed Precip Data'!F181,'WS-2, WS-3, &amp; WS-4'!$B$6='Watershed Precip Data'!$G$3,'Watershed Precip Data'!G181,'Watershed Precip Data'!$C$14='Watershed Precip Data'!$H$3,'Watershed Precip Data'!H181,'WS-2, WS-3, &amp; WS-4'!$B$6='Watershed Precip Data'!$I$3,'Watershed Precip Data'!I181,'WS-2, WS-3, &amp; WS-4'!$B$6='Watershed Precip Data'!$J$3,'Watershed Precip Data'!J181,'WS-2, WS-3, &amp; WS-4'!$B$6='Watershed Precip Data'!$K$3,'Watershed Precip Data'!K181)</f>
        <v>#N/A</v>
      </c>
      <c r="I179" s="238" t="e">
        <f>MIN(J179,G179+C179)</f>
        <v>#VALUE!</v>
      </c>
      <c r="J179" s="236" t="e">
        <f>'FM-1 &amp; FM-3'!$B$13*_xlfn.IFS(A179=$O$3,$R$3,A179=$O$4,$R$4,A179=$O$5,$R$5,A179=$O$6,$R$6,A179=$O$7,$R$7,A179=$O$8,$R$8,A179=$O$9, $R$9,A179=$O$10,$R$10,A179=$O$11,$R$11,A179=$O$12,$R$12,A179=$O$13,$R$13,A179=$O$14,$R$14)/30</f>
        <v>#VALUE!</v>
      </c>
    </row>
    <row r="180" spans="1:10">
      <c r="A180" s="19">
        <v>6</v>
      </c>
      <c r="B180" s="18">
        <v>26</v>
      </c>
      <c r="C180" s="70" t="e">
        <f>'WS-2, WS-3, &amp; WS-4'!$B$28*$M$3*H180</f>
        <v>#VALUE!</v>
      </c>
      <c r="D180" s="70">
        <v>0</v>
      </c>
      <c r="E180" s="70" t="e">
        <f>MAX(0,F180-$M$4)</f>
        <v>#VALUE!</v>
      </c>
      <c r="F180" s="71" t="e">
        <f t="shared" si="4"/>
        <v>#VALUE!</v>
      </c>
      <c r="G180" s="70" t="e">
        <f t="shared" si="5"/>
        <v>#VALUE!</v>
      </c>
      <c r="H180" s="70" t="e">
        <f>_xlfn.IFS('WS-2, WS-3, &amp; WS-4'!$B$6='Watershed Precip Data'!$C$3,'Watershed Precip Data'!C182,'Watershed Precip Data'!$C$14='Watershed Precip Data'!$D$3,'Watershed Precip Data'!D182,'WS-2, WS-3, &amp; WS-4'!$B$6='Watershed Precip Data'!$E$3,'Watershed Precip Data'!E182,'WS-2, WS-3, &amp; WS-4'!$B$6='Watershed Precip Data'!$F$3,'Watershed Precip Data'!F182,'WS-2, WS-3, &amp; WS-4'!$B$6='Watershed Precip Data'!$G$3,'Watershed Precip Data'!G182,'Watershed Precip Data'!$C$14='Watershed Precip Data'!$H$3,'Watershed Precip Data'!H182,'WS-2, WS-3, &amp; WS-4'!$B$6='Watershed Precip Data'!$I$3,'Watershed Precip Data'!I182,'WS-2, WS-3, &amp; WS-4'!$B$6='Watershed Precip Data'!$J$3,'Watershed Precip Data'!J182,'WS-2, WS-3, &amp; WS-4'!$B$6='Watershed Precip Data'!$K$3,'Watershed Precip Data'!K182)</f>
        <v>#N/A</v>
      </c>
      <c r="I180" s="238" t="e">
        <f>MIN(J180,G180+C180)</f>
        <v>#VALUE!</v>
      </c>
      <c r="J180" s="236" t="e">
        <f>'FM-1 &amp; FM-3'!$B$13*_xlfn.IFS(A180=$O$3,$R$3,A180=$O$4,$R$4,A180=$O$5,$R$5,A180=$O$6,$R$6,A180=$O$7,$R$7,A180=$O$8,$R$8,A180=$O$9, $R$9,A180=$O$10,$R$10,A180=$O$11,$R$11,A180=$O$12,$R$12,A180=$O$13,$R$13,A180=$O$14,$R$14)/30</f>
        <v>#VALUE!</v>
      </c>
    </row>
    <row r="181" spans="1:10">
      <c r="A181" s="19">
        <v>6</v>
      </c>
      <c r="B181" s="18">
        <v>27</v>
      </c>
      <c r="C181" s="70" t="e">
        <f>'WS-2, WS-3, &amp; WS-4'!$B$28*$M$3*H181</f>
        <v>#VALUE!</v>
      </c>
      <c r="D181" s="70">
        <v>0</v>
      </c>
      <c r="E181" s="70" t="e">
        <f>MAX(0,F181-$M$4)</f>
        <v>#VALUE!</v>
      </c>
      <c r="F181" s="71" t="e">
        <f t="shared" si="4"/>
        <v>#VALUE!</v>
      </c>
      <c r="G181" s="70" t="e">
        <f t="shared" si="5"/>
        <v>#VALUE!</v>
      </c>
      <c r="H181" s="70" t="e">
        <f>_xlfn.IFS('WS-2, WS-3, &amp; WS-4'!$B$6='Watershed Precip Data'!$C$3,'Watershed Precip Data'!C183,'Watershed Precip Data'!$C$14='Watershed Precip Data'!$D$3,'Watershed Precip Data'!D183,'WS-2, WS-3, &amp; WS-4'!$B$6='Watershed Precip Data'!$E$3,'Watershed Precip Data'!E183,'WS-2, WS-3, &amp; WS-4'!$B$6='Watershed Precip Data'!$F$3,'Watershed Precip Data'!F183,'WS-2, WS-3, &amp; WS-4'!$B$6='Watershed Precip Data'!$G$3,'Watershed Precip Data'!G183,'Watershed Precip Data'!$C$14='Watershed Precip Data'!$H$3,'Watershed Precip Data'!H183,'WS-2, WS-3, &amp; WS-4'!$B$6='Watershed Precip Data'!$I$3,'Watershed Precip Data'!I183,'WS-2, WS-3, &amp; WS-4'!$B$6='Watershed Precip Data'!$J$3,'Watershed Precip Data'!J183,'WS-2, WS-3, &amp; WS-4'!$B$6='Watershed Precip Data'!$K$3,'Watershed Precip Data'!K183)</f>
        <v>#N/A</v>
      </c>
      <c r="I181" s="238" t="e">
        <f>MIN(J181,G181+C181)</f>
        <v>#VALUE!</v>
      </c>
      <c r="J181" s="236" t="e">
        <f>'FM-1 &amp; FM-3'!$B$13*_xlfn.IFS(A181=$O$3,$R$3,A181=$O$4,$R$4,A181=$O$5,$R$5,A181=$O$6,$R$6,A181=$O$7,$R$7,A181=$O$8,$R$8,A181=$O$9, $R$9,A181=$O$10,$R$10,A181=$O$11,$R$11,A181=$O$12,$R$12,A181=$O$13,$R$13,A181=$O$14,$R$14)/30</f>
        <v>#VALUE!</v>
      </c>
    </row>
    <row r="182" spans="1:10">
      <c r="A182" s="19">
        <v>6</v>
      </c>
      <c r="B182" s="18">
        <v>28</v>
      </c>
      <c r="C182" s="70" t="e">
        <f>'WS-2, WS-3, &amp; WS-4'!$B$28*$M$3*H182</f>
        <v>#VALUE!</v>
      </c>
      <c r="D182" s="70">
        <v>0</v>
      </c>
      <c r="E182" s="70" t="e">
        <f>MAX(0,F182-$M$4)</f>
        <v>#VALUE!</v>
      </c>
      <c r="F182" s="71" t="e">
        <f t="shared" si="4"/>
        <v>#VALUE!</v>
      </c>
      <c r="G182" s="70" t="e">
        <f t="shared" si="5"/>
        <v>#VALUE!</v>
      </c>
      <c r="H182" s="70" t="e">
        <f>_xlfn.IFS('WS-2, WS-3, &amp; WS-4'!$B$6='Watershed Precip Data'!$C$3,'Watershed Precip Data'!C184,'Watershed Precip Data'!$C$14='Watershed Precip Data'!$D$3,'Watershed Precip Data'!D184,'WS-2, WS-3, &amp; WS-4'!$B$6='Watershed Precip Data'!$E$3,'Watershed Precip Data'!E184,'WS-2, WS-3, &amp; WS-4'!$B$6='Watershed Precip Data'!$F$3,'Watershed Precip Data'!F184,'WS-2, WS-3, &amp; WS-4'!$B$6='Watershed Precip Data'!$G$3,'Watershed Precip Data'!G184,'Watershed Precip Data'!$C$14='Watershed Precip Data'!$H$3,'Watershed Precip Data'!H184,'WS-2, WS-3, &amp; WS-4'!$B$6='Watershed Precip Data'!$I$3,'Watershed Precip Data'!I184,'WS-2, WS-3, &amp; WS-4'!$B$6='Watershed Precip Data'!$J$3,'Watershed Precip Data'!J184,'WS-2, WS-3, &amp; WS-4'!$B$6='Watershed Precip Data'!$K$3,'Watershed Precip Data'!K184)</f>
        <v>#N/A</v>
      </c>
      <c r="I182" s="238" t="e">
        <f>MIN(J182,G182+C182)</f>
        <v>#VALUE!</v>
      </c>
      <c r="J182" s="236" t="e">
        <f>'FM-1 &amp; FM-3'!$B$13*_xlfn.IFS(A182=$O$3,$R$3,A182=$O$4,$R$4,A182=$O$5,$R$5,A182=$O$6,$R$6,A182=$O$7,$R$7,A182=$O$8,$R$8,A182=$O$9, $R$9,A182=$O$10,$R$10,A182=$O$11,$R$11,A182=$O$12,$R$12,A182=$O$13,$R$13,A182=$O$14,$R$14)/30</f>
        <v>#VALUE!</v>
      </c>
    </row>
    <row r="183" spans="1:10">
      <c r="A183" s="19">
        <v>6</v>
      </c>
      <c r="B183" s="18">
        <v>29</v>
      </c>
      <c r="C183" s="70" t="e">
        <f>'WS-2, WS-3, &amp; WS-4'!$B$28*$M$3*H183</f>
        <v>#VALUE!</v>
      </c>
      <c r="D183" s="70">
        <v>0</v>
      </c>
      <c r="E183" s="70" t="e">
        <f>MAX(0,F183-$M$4)</f>
        <v>#VALUE!</v>
      </c>
      <c r="F183" s="71" t="e">
        <f t="shared" si="4"/>
        <v>#VALUE!</v>
      </c>
      <c r="G183" s="70" t="e">
        <f t="shared" si="5"/>
        <v>#VALUE!</v>
      </c>
      <c r="H183" s="70" t="e">
        <f>_xlfn.IFS('WS-2, WS-3, &amp; WS-4'!$B$6='Watershed Precip Data'!$C$3,'Watershed Precip Data'!C185,'Watershed Precip Data'!$C$14='Watershed Precip Data'!$D$3,'Watershed Precip Data'!D185,'WS-2, WS-3, &amp; WS-4'!$B$6='Watershed Precip Data'!$E$3,'Watershed Precip Data'!E185,'WS-2, WS-3, &amp; WS-4'!$B$6='Watershed Precip Data'!$F$3,'Watershed Precip Data'!F185,'WS-2, WS-3, &amp; WS-4'!$B$6='Watershed Precip Data'!$G$3,'Watershed Precip Data'!G185,'Watershed Precip Data'!$C$14='Watershed Precip Data'!$H$3,'Watershed Precip Data'!H185,'WS-2, WS-3, &amp; WS-4'!$B$6='Watershed Precip Data'!$I$3,'Watershed Precip Data'!I185,'WS-2, WS-3, &amp; WS-4'!$B$6='Watershed Precip Data'!$J$3,'Watershed Precip Data'!J185,'WS-2, WS-3, &amp; WS-4'!$B$6='Watershed Precip Data'!$K$3,'Watershed Precip Data'!K185)</f>
        <v>#N/A</v>
      </c>
      <c r="I183" s="238" t="e">
        <f>MIN(J183,G183+C183)</f>
        <v>#VALUE!</v>
      </c>
      <c r="J183" s="236" t="e">
        <f>'FM-1 &amp; FM-3'!$B$13*_xlfn.IFS(A183=$O$3,$R$3,A183=$O$4,$R$4,A183=$O$5,$R$5,A183=$O$6,$R$6,A183=$O$7,$R$7,A183=$O$8,$R$8,A183=$O$9, $R$9,A183=$O$10,$R$10,A183=$O$11,$R$11,A183=$O$12,$R$12,A183=$O$13,$R$13,A183=$O$14,$R$14)/30</f>
        <v>#VALUE!</v>
      </c>
    </row>
    <row r="184" spans="1:10">
      <c r="A184" s="19">
        <v>6</v>
      </c>
      <c r="B184" s="18">
        <v>30</v>
      </c>
      <c r="C184" s="70" t="e">
        <f>'WS-2, WS-3, &amp; WS-4'!$B$28*$M$3*H184</f>
        <v>#VALUE!</v>
      </c>
      <c r="D184" s="70">
        <v>0</v>
      </c>
      <c r="E184" s="70" t="e">
        <f>MAX(0,F184-$M$4)</f>
        <v>#VALUE!</v>
      </c>
      <c r="F184" s="71" t="e">
        <f t="shared" si="4"/>
        <v>#VALUE!</v>
      </c>
      <c r="G184" s="70" t="e">
        <f t="shared" si="5"/>
        <v>#VALUE!</v>
      </c>
      <c r="H184" s="70" t="e">
        <f>_xlfn.IFS('WS-2, WS-3, &amp; WS-4'!$B$6='Watershed Precip Data'!$C$3,'Watershed Precip Data'!C186,'Watershed Precip Data'!$C$14='Watershed Precip Data'!$D$3,'Watershed Precip Data'!D186,'WS-2, WS-3, &amp; WS-4'!$B$6='Watershed Precip Data'!$E$3,'Watershed Precip Data'!E186,'WS-2, WS-3, &amp; WS-4'!$B$6='Watershed Precip Data'!$F$3,'Watershed Precip Data'!F186,'WS-2, WS-3, &amp; WS-4'!$B$6='Watershed Precip Data'!$G$3,'Watershed Precip Data'!G186,'Watershed Precip Data'!$C$14='Watershed Precip Data'!$H$3,'Watershed Precip Data'!H186,'WS-2, WS-3, &amp; WS-4'!$B$6='Watershed Precip Data'!$I$3,'Watershed Precip Data'!I186,'WS-2, WS-3, &amp; WS-4'!$B$6='Watershed Precip Data'!$J$3,'Watershed Precip Data'!J186,'WS-2, WS-3, &amp; WS-4'!$B$6='Watershed Precip Data'!$K$3,'Watershed Precip Data'!K186)</f>
        <v>#N/A</v>
      </c>
      <c r="I184" s="238" t="e">
        <f>MIN(J184,G184+C184)</f>
        <v>#VALUE!</v>
      </c>
      <c r="J184" s="236" t="e">
        <f>'FM-1 &amp; FM-3'!$B$13*_xlfn.IFS(A184=$O$3,$R$3,A184=$O$4,$R$4,A184=$O$5,$R$5,A184=$O$6,$R$6,A184=$O$7,$R$7,A184=$O$8,$R$8,A184=$O$9, $R$9,A184=$O$10,$R$10,A184=$O$11,$R$11,A184=$O$12,$R$12,A184=$O$13,$R$13,A184=$O$14,$R$14)/30</f>
        <v>#VALUE!</v>
      </c>
    </row>
    <row r="185" spans="1:10">
      <c r="A185" s="19">
        <v>7</v>
      </c>
      <c r="B185" s="18">
        <v>1</v>
      </c>
      <c r="C185" s="70" t="e">
        <f>'WS-2, WS-3, &amp; WS-4'!$B$28*$M$3*H185</f>
        <v>#VALUE!</v>
      </c>
      <c r="D185" s="70">
        <v>0</v>
      </c>
      <c r="E185" s="70" t="e">
        <f>MAX(0,F185-$M$4)</f>
        <v>#VALUE!</v>
      </c>
      <c r="F185" s="71" t="e">
        <f t="shared" si="4"/>
        <v>#VALUE!</v>
      </c>
      <c r="G185" s="70" t="e">
        <f t="shared" si="5"/>
        <v>#VALUE!</v>
      </c>
      <c r="H185" s="70" t="e">
        <f>_xlfn.IFS('WS-2, WS-3, &amp; WS-4'!$B$6='Watershed Precip Data'!$C$3,'Watershed Precip Data'!C187,'Watershed Precip Data'!$C$14='Watershed Precip Data'!$D$3,'Watershed Precip Data'!D187,'WS-2, WS-3, &amp; WS-4'!$B$6='Watershed Precip Data'!$E$3,'Watershed Precip Data'!E187,'WS-2, WS-3, &amp; WS-4'!$B$6='Watershed Precip Data'!$F$3,'Watershed Precip Data'!F187,'WS-2, WS-3, &amp; WS-4'!$B$6='Watershed Precip Data'!$G$3,'Watershed Precip Data'!G187,'Watershed Precip Data'!$C$14='Watershed Precip Data'!$H$3,'Watershed Precip Data'!H187,'WS-2, WS-3, &amp; WS-4'!$B$6='Watershed Precip Data'!$I$3,'Watershed Precip Data'!I187,'WS-2, WS-3, &amp; WS-4'!$B$6='Watershed Precip Data'!$J$3,'Watershed Precip Data'!J187,'WS-2, WS-3, &amp; WS-4'!$B$6='Watershed Precip Data'!$K$3,'Watershed Precip Data'!K187)</f>
        <v>#N/A</v>
      </c>
      <c r="I185" s="238" t="e">
        <f>MIN(J185,G185+C185)</f>
        <v>#VALUE!</v>
      </c>
      <c r="J185" s="236" t="e">
        <f>'FM-1 &amp; FM-3'!$B$13*_xlfn.IFS(A185=$O$3,$R$3,A185=$O$4,$R$4,A185=$O$5,$R$5,A185=$O$6,$R$6,A185=$O$7,$R$7,A185=$O$8,$R$8,A185=$O$9, $R$9,A185=$O$10,$R$10,A185=$O$11,$R$11,A185=$O$12,$R$12,A185=$O$13,$R$13,A185=$O$14,$R$14)/30</f>
        <v>#VALUE!</v>
      </c>
    </row>
    <row r="186" spans="1:10">
      <c r="A186" s="19">
        <v>7</v>
      </c>
      <c r="B186" s="18">
        <v>2</v>
      </c>
      <c r="C186" s="70" t="e">
        <f>'WS-2, WS-3, &amp; WS-4'!$B$28*$M$3*H186</f>
        <v>#VALUE!</v>
      </c>
      <c r="D186" s="70">
        <v>0</v>
      </c>
      <c r="E186" s="70" t="e">
        <f>MAX(0,F186-$M$4)</f>
        <v>#VALUE!</v>
      </c>
      <c r="F186" s="71" t="e">
        <f t="shared" si="4"/>
        <v>#VALUE!</v>
      </c>
      <c r="G186" s="70" t="e">
        <f t="shared" si="5"/>
        <v>#VALUE!</v>
      </c>
      <c r="H186" s="70" t="e">
        <f>_xlfn.IFS('WS-2, WS-3, &amp; WS-4'!$B$6='Watershed Precip Data'!$C$3,'Watershed Precip Data'!C188,'Watershed Precip Data'!$C$14='Watershed Precip Data'!$D$3,'Watershed Precip Data'!D188,'WS-2, WS-3, &amp; WS-4'!$B$6='Watershed Precip Data'!$E$3,'Watershed Precip Data'!E188,'WS-2, WS-3, &amp; WS-4'!$B$6='Watershed Precip Data'!$F$3,'Watershed Precip Data'!F188,'WS-2, WS-3, &amp; WS-4'!$B$6='Watershed Precip Data'!$G$3,'Watershed Precip Data'!G188,'Watershed Precip Data'!$C$14='Watershed Precip Data'!$H$3,'Watershed Precip Data'!H188,'WS-2, WS-3, &amp; WS-4'!$B$6='Watershed Precip Data'!$I$3,'Watershed Precip Data'!I188,'WS-2, WS-3, &amp; WS-4'!$B$6='Watershed Precip Data'!$J$3,'Watershed Precip Data'!J188,'WS-2, WS-3, &amp; WS-4'!$B$6='Watershed Precip Data'!$K$3,'Watershed Precip Data'!K188)</f>
        <v>#N/A</v>
      </c>
      <c r="I186" s="238" t="e">
        <f>MIN(J186,G186+C186)</f>
        <v>#VALUE!</v>
      </c>
      <c r="J186" s="236" t="e">
        <f>'FM-1 &amp; FM-3'!$B$13*_xlfn.IFS(A186=$O$3,$R$3,A186=$O$4,$R$4,A186=$O$5,$R$5,A186=$O$6,$R$6,A186=$O$7,$R$7,A186=$O$8,$R$8,A186=$O$9, $R$9,A186=$O$10,$R$10,A186=$O$11,$R$11,A186=$O$12,$R$12,A186=$O$13,$R$13,A186=$O$14,$R$14)/30</f>
        <v>#VALUE!</v>
      </c>
    </row>
    <row r="187" spans="1:10">
      <c r="A187" s="19">
        <v>7</v>
      </c>
      <c r="B187" s="18">
        <v>3</v>
      </c>
      <c r="C187" s="70" t="e">
        <f>'WS-2, WS-3, &amp; WS-4'!$B$28*$M$3*H187</f>
        <v>#VALUE!</v>
      </c>
      <c r="D187" s="70">
        <v>0</v>
      </c>
      <c r="E187" s="70" t="e">
        <f>MAX(0,F187-$M$4)</f>
        <v>#VALUE!</v>
      </c>
      <c r="F187" s="71" t="e">
        <f t="shared" si="4"/>
        <v>#VALUE!</v>
      </c>
      <c r="G187" s="70" t="e">
        <f t="shared" si="5"/>
        <v>#VALUE!</v>
      </c>
      <c r="H187" s="70" t="e">
        <f>_xlfn.IFS('WS-2, WS-3, &amp; WS-4'!$B$6='Watershed Precip Data'!$C$3,'Watershed Precip Data'!C189,'Watershed Precip Data'!$C$14='Watershed Precip Data'!$D$3,'Watershed Precip Data'!D189,'WS-2, WS-3, &amp; WS-4'!$B$6='Watershed Precip Data'!$E$3,'Watershed Precip Data'!E189,'WS-2, WS-3, &amp; WS-4'!$B$6='Watershed Precip Data'!$F$3,'Watershed Precip Data'!F189,'WS-2, WS-3, &amp; WS-4'!$B$6='Watershed Precip Data'!$G$3,'Watershed Precip Data'!G189,'Watershed Precip Data'!$C$14='Watershed Precip Data'!$H$3,'Watershed Precip Data'!H189,'WS-2, WS-3, &amp; WS-4'!$B$6='Watershed Precip Data'!$I$3,'Watershed Precip Data'!I189,'WS-2, WS-3, &amp; WS-4'!$B$6='Watershed Precip Data'!$J$3,'Watershed Precip Data'!J189,'WS-2, WS-3, &amp; WS-4'!$B$6='Watershed Precip Data'!$K$3,'Watershed Precip Data'!K189)</f>
        <v>#N/A</v>
      </c>
      <c r="I187" s="238" t="e">
        <f>MIN(J187,G187+C187)</f>
        <v>#VALUE!</v>
      </c>
      <c r="J187" s="236" t="e">
        <f>'FM-1 &amp; FM-3'!$B$13*_xlfn.IFS(A187=$O$3,$R$3,A187=$O$4,$R$4,A187=$O$5,$R$5,A187=$O$6,$R$6,A187=$O$7,$R$7,A187=$O$8,$R$8,A187=$O$9, $R$9,A187=$O$10,$R$10,A187=$O$11,$R$11,A187=$O$12,$R$12,A187=$O$13,$R$13,A187=$O$14,$R$14)/30</f>
        <v>#VALUE!</v>
      </c>
    </row>
    <row r="188" spans="1:10">
      <c r="A188" s="19">
        <v>7</v>
      </c>
      <c r="B188" s="18">
        <v>4</v>
      </c>
      <c r="C188" s="70" t="e">
        <f>'WS-2, WS-3, &amp; WS-4'!$B$28*$M$3*H188</f>
        <v>#VALUE!</v>
      </c>
      <c r="D188" s="70">
        <v>0</v>
      </c>
      <c r="E188" s="70" t="e">
        <f>MAX(0,F188-$M$4)</f>
        <v>#VALUE!</v>
      </c>
      <c r="F188" s="71" t="e">
        <f t="shared" si="4"/>
        <v>#VALUE!</v>
      </c>
      <c r="G188" s="70" t="e">
        <f t="shared" si="5"/>
        <v>#VALUE!</v>
      </c>
      <c r="H188" s="70" t="e">
        <f>_xlfn.IFS('WS-2, WS-3, &amp; WS-4'!$B$6='Watershed Precip Data'!$C$3,'Watershed Precip Data'!C190,'Watershed Precip Data'!$C$14='Watershed Precip Data'!$D$3,'Watershed Precip Data'!D190,'WS-2, WS-3, &amp; WS-4'!$B$6='Watershed Precip Data'!$E$3,'Watershed Precip Data'!E190,'WS-2, WS-3, &amp; WS-4'!$B$6='Watershed Precip Data'!$F$3,'Watershed Precip Data'!F190,'WS-2, WS-3, &amp; WS-4'!$B$6='Watershed Precip Data'!$G$3,'Watershed Precip Data'!G190,'Watershed Precip Data'!$C$14='Watershed Precip Data'!$H$3,'Watershed Precip Data'!H190,'WS-2, WS-3, &amp; WS-4'!$B$6='Watershed Precip Data'!$I$3,'Watershed Precip Data'!I190,'WS-2, WS-3, &amp; WS-4'!$B$6='Watershed Precip Data'!$J$3,'Watershed Precip Data'!J190,'WS-2, WS-3, &amp; WS-4'!$B$6='Watershed Precip Data'!$K$3,'Watershed Precip Data'!K190)</f>
        <v>#N/A</v>
      </c>
      <c r="I188" s="238" t="e">
        <f>MIN(J188,G188+C188)</f>
        <v>#VALUE!</v>
      </c>
      <c r="J188" s="236" t="e">
        <f>'FM-1 &amp; FM-3'!$B$13*_xlfn.IFS(A188=$O$3,$R$3,A188=$O$4,$R$4,A188=$O$5,$R$5,A188=$O$6,$R$6,A188=$O$7,$R$7,A188=$O$8,$R$8,A188=$O$9, $R$9,A188=$O$10,$R$10,A188=$O$11,$R$11,A188=$O$12,$R$12,A188=$O$13,$R$13,A188=$O$14,$R$14)/30</f>
        <v>#VALUE!</v>
      </c>
    </row>
    <row r="189" spans="1:10">
      <c r="A189" s="19">
        <v>7</v>
      </c>
      <c r="B189" s="18">
        <v>5</v>
      </c>
      <c r="C189" s="70" t="e">
        <f>'WS-2, WS-3, &amp; WS-4'!$B$28*$M$3*H189</f>
        <v>#VALUE!</v>
      </c>
      <c r="D189" s="70">
        <v>0</v>
      </c>
      <c r="E189" s="70" t="e">
        <f>MAX(0,F189-$M$4)</f>
        <v>#VALUE!</v>
      </c>
      <c r="F189" s="71" t="e">
        <f t="shared" si="4"/>
        <v>#VALUE!</v>
      </c>
      <c r="G189" s="70" t="e">
        <f t="shared" si="5"/>
        <v>#VALUE!</v>
      </c>
      <c r="H189" s="70" t="e">
        <f>_xlfn.IFS('WS-2, WS-3, &amp; WS-4'!$B$6='Watershed Precip Data'!$C$3,'Watershed Precip Data'!C191,'Watershed Precip Data'!$C$14='Watershed Precip Data'!$D$3,'Watershed Precip Data'!D191,'WS-2, WS-3, &amp; WS-4'!$B$6='Watershed Precip Data'!$E$3,'Watershed Precip Data'!E191,'WS-2, WS-3, &amp; WS-4'!$B$6='Watershed Precip Data'!$F$3,'Watershed Precip Data'!F191,'WS-2, WS-3, &amp; WS-4'!$B$6='Watershed Precip Data'!$G$3,'Watershed Precip Data'!G191,'Watershed Precip Data'!$C$14='Watershed Precip Data'!$H$3,'Watershed Precip Data'!H191,'WS-2, WS-3, &amp; WS-4'!$B$6='Watershed Precip Data'!$I$3,'Watershed Precip Data'!I191,'WS-2, WS-3, &amp; WS-4'!$B$6='Watershed Precip Data'!$J$3,'Watershed Precip Data'!J191,'WS-2, WS-3, &amp; WS-4'!$B$6='Watershed Precip Data'!$K$3,'Watershed Precip Data'!K191)</f>
        <v>#N/A</v>
      </c>
      <c r="I189" s="238" t="e">
        <f>MIN(J189,G189+C189)</f>
        <v>#VALUE!</v>
      </c>
      <c r="J189" s="236" t="e">
        <f>'FM-1 &amp; FM-3'!$B$13*_xlfn.IFS(A189=$O$3,$R$3,A189=$O$4,$R$4,A189=$O$5,$R$5,A189=$O$6,$R$6,A189=$O$7,$R$7,A189=$O$8,$R$8,A189=$O$9, $R$9,A189=$O$10,$R$10,A189=$O$11,$R$11,A189=$O$12,$R$12,A189=$O$13,$R$13,A189=$O$14,$R$14)/30</f>
        <v>#VALUE!</v>
      </c>
    </row>
    <row r="190" spans="1:10">
      <c r="A190" s="19">
        <v>7</v>
      </c>
      <c r="B190" s="18">
        <v>6</v>
      </c>
      <c r="C190" s="70" t="e">
        <f>'WS-2, WS-3, &amp; WS-4'!$B$28*$M$3*H190</f>
        <v>#VALUE!</v>
      </c>
      <c r="D190" s="70">
        <v>0</v>
      </c>
      <c r="E190" s="70" t="e">
        <f>MAX(0,F190-$M$4)</f>
        <v>#VALUE!</v>
      </c>
      <c r="F190" s="71" t="e">
        <f t="shared" si="4"/>
        <v>#VALUE!</v>
      </c>
      <c r="G190" s="70" t="e">
        <f t="shared" si="5"/>
        <v>#VALUE!</v>
      </c>
      <c r="H190" s="70" t="e">
        <f>_xlfn.IFS('WS-2, WS-3, &amp; WS-4'!$B$6='Watershed Precip Data'!$C$3,'Watershed Precip Data'!C192,'Watershed Precip Data'!$C$14='Watershed Precip Data'!$D$3,'Watershed Precip Data'!D192,'WS-2, WS-3, &amp; WS-4'!$B$6='Watershed Precip Data'!$E$3,'Watershed Precip Data'!E192,'WS-2, WS-3, &amp; WS-4'!$B$6='Watershed Precip Data'!$F$3,'Watershed Precip Data'!F192,'WS-2, WS-3, &amp; WS-4'!$B$6='Watershed Precip Data'!$G$3,'Watershed Precip Data'!G192,'Watershed Precip Data'!$C$14='Watershed Precip Data'!$H$3,'Watershed Precip Data'!H192,'WS-2, WS-3, &amp; WS-4'!$B$6='Watershed Precip Data'!$I$3,'Watershed Precip Data'!I192,'WS-2, WS-3, &amp; WS-4'!$B$6='Watershed Precip Data'!$J$3,'Watershed Precip Data'!J192,'WS-2, WS-3, &amp; WS-4'!$B$6='Watershed Precip Data'!$K$3,'Watershed Precip Data'!K192)</f>
        <v>#N/A</v>
      </c>
      <c r="I190" s="238" t="e">
        <f>MIN(J190,G190+C190)</f>
        <v>#VALUE!</v>
      </c>
      <c r="J190" s="236" t="e">
        <f>'FM-1 &amp; FM-3'!$B$13*_xlfn.IFS(A190=$O$3,$R$3,A190=$O$4,$R$4,A190=$O$5,$R$5,A190=$O$6,$R$6,A190=$O$7,$R$7,A190=$O$8,$R$8,A190=$O$9, $R$9,A190=$O$10,$R$10,A190=$O$11,$R$11,A190=$O$12,$R$12,A190=$O$13,$R$13,A190=$O$14,$R$14)/30</f>
        <v>#VALUE!</v>
      </c>
    </row>
    <row r="191" spans="1:10">
      <c r="A191" s="19">
        <v>7</v>
      </c>
      <c r="B191" s="18">
        <v>7</v>
      </c>
      <c r="C191" s="70" t="e">
        <f>'WS-2, WS-3, &amp; WS-4'!$B$28*$M$3*H191</f>
        <v>#VALUE!</v>
      </c>
      <c r="D191" s="70">
        <v>0</v>
      </c>
      <c r="E191" s="70" t="e">
        <f>MAX(0,F191-$M$4)</f>
        <v>#VALUE!</v>
      </c>
      <c r="F191" s="71" t="e">
        <f t="shared" si="4"/>
        <v>#VALUE!</v>
      </c>
      <c r="G191" s="70" t="e">
        <f t="shared" si="5"/>
        <v>#VALUE!</v>
      </c>
      <c r="H191" s="70" t="e">
        <f>_xlfn.IFS('WS-2, WS-3, &amp; WS-4'!$B$6='Watershed Precip Data'!$C$3,'Watershed Precip Data'!C193,'Watershed Precip Data'!$C$14='Watershed Precip Data'!$D$3,'Watershed Precip Data'!D193,'WS-2, WS-3, &amp; WS-4'!$B$6='Watershed Precip Data'!$E$3,'Watershed Precip Data'!E193,'WS-2, WS-3, &amp; WS-4'!$B$6='Watershed Precip Data'!$F$3,'Watershed Precip Data'!F193,'WS-2, WS-3, &amp; WS-4'!$B$6='Watershed Precip Data'!$G$3,'Watershed Precip Data'!G193,'Watershed Precip Data'!$C$14='Watershed Precip Data'!$H$3,'Watershed Precip Data'!H193,'WS-2, WS-3, &amp; WS-4'!$B$6='Watershed Precip Data'!$I$3,'Watershed Precip Data'!I193,'WS-2, WS-3, &amp; WS-4'!$B$6='Watershed Precip Data'!$J$3,'Watershed Precip Data'!J193,'WS-2, WS-3, &amp; WS-4'!$B$6='Watershed Precip Data'!$K$3,'Watershed Precip Data'!K193)</f>
        <v>#N/A</v>
      </c>
      <c r="I191" s="238" t="e">
        <f>MIN(J191,G191+C191)</f>
        <v>#VALUE!</v>
      </c>
      <c r="J191" s="236" t="e">
        <f>'FM-1 &amp; FM-3'!$B$13*_xlfn.IFS(A191=$O$3,$R$3,A191=$O$4,$R$4,A191=$O$5,$R$5,A191=$O$6,$R$6,A191=$O$7,$R$7,A191=$O$8,$R$8,A191=$O$9, $R$9,A191=$O$10,$R$10,A191=$O$11,$R$11,A191=$O$12,$R$12,A191=$O$13,$R$13,A191=$O$14,$R$14)/30</f>
        <v>#VALUE!</v>
      </c>
    </row>
    <row r="192" spans="1:10">
      <c r="A192" s="19">
        <v>7</v>
      </c>
      <c r="B192" s="18">
        <v>8</v>
      </c>
      <c r="C192" s="70" t="e">
        <f>'WS-2, WS-3, &amp; WS-4'!$B$28*$M$3*H192</f>
        <v>#VALUE!</v>
      </c>
      <c r="D192" s="70">
        <v>0</v>
      </c>
      <c r="E192" s="70" t="e">
        <f>MAX(0,F192-$M$4)</f>
        <v>#VALUE!</v>
      </c>
      <c r="F192" s="71" t="e">
        <f t="shared" si="4"/>
        <v>#VALUE!</v>
      </c>
      <c r="G192" s="70" t="e">
        <f t="shared" si="5"/>
        <v>#VALUE!</v>
      </c>
      <c r="H192" s="70" t="e">
        <f>_xlfn.IFS('WS-2, WS-3, &amp; WS-4'!$B$6='Watershed Precip Data'!$C$3,'Watershed Precip Data'!C194,'Watershed Precip Data'!$C$14='Watershed Precip Data'!$D$3,'Watershed Precip Data'!D194,'WS-2, WS-3, &amp; WS-4'!$B$6='Watershed Precip Data'!$E$3,'Watershed Precip Data'!E194,'WS-2, WS-3, &amp; WS-4'!$B$6='Watershed Precip Data'!$F$3,'Watershed Precip Data'!F194,'WS-2, WS-3, &amp; WS-4'!$B$6='Watershed Precip Data'!$G$3,'Watershed Precip Data'!G194,'Watershed Precip Data'!$C$14='Watershed Precip Data'!$H$3,'Watershed Precip Data'!H194,'WS-2, WS-3, &amp; WS-4'!$B$6='Watershed Precip Data'!$I$3,'Watershed Precip Data'!I194,'WS-2, WS-3, &amp; WS-4'!$B$6='Watershed Precip Data'!$J$3,'Watershed Precip Data'!J194,'WS-2, WS-3, &amp; WS-4'!$B$6='Watershed Precip Data'!$K$3,'Watershed Precip Data'!K194)</f>
        <v>#N/A</v>
      </c>
      <c r="I192" s="238" t="e">
        <f>MIN(J192,G192+C192)</f>
        <v>#VALUE!</v>
      </c>
      <c r="J192" s="236" t="e">
        <f>'FM-1 &amp; FM-3'!$B$13*_xlfn.IFS(A192=$O$3,$R$3,A192=$O$4,$R$4,A192=$O$5,$R$5,A192=$O$6,$R$6,A192=$O$7,$R$7,A192=$O$8,$R$8,A192=$O$9, $R$9,A192=$O$10,$R$10,A192=$O$11,$R$11,A192=$O$12,$R$12,A192=$O$13,$R$13,A192=$O$14,$R$14)/30</f>
        <v>#VALUE!</v>
      </c>
    </row>
    <row r="193" spans="1:10">
      <c r="A193" s="19">
        <v>7</v>
      </c>
      <c r="B193" s="18">
        <v>9</v>
      </c>
      <c r="C193" s="70" t="e">
        <f>'WS-2, WS-3, &amp; WS-4'!$B$28*$M$3*H193</f>
        <v>#VALUE!</v>
      </c>
      <c r="D193" s="70">
        <v>0</v>
      </c>
      <c r="E193" s="70" t="e">
        <f>MAX(0,F193-$M$4)</f>
        <v>#VALUE!</v>
      </c>
      <c r="F193" s="71" t="e">
        <f t="shared" si="4"/>
        <v>#VALUE!</v>
      </c>
      <c r="G193" s="70" t="e">
        <f t="shared" si="5"/>
        <v>#VALUE!</v>
      </c>
      <c r="H193" s="70" t="e">
        <f>_xlfn.IFS('WS-2, WS-3, &amp; WS-4'!$B$6='Watershed Precip Data'!$C$3,'Watershed Precip Data'!C195,'Watershed Precip Data'!$C$14='Watershed Precip Data'!$D$3,'Watershed Precip Data'!D195,'WS-2, WS-3, &amp; WS-4'!$B$6='Watershed Precip Data'!$E$3,'Watershed Precip Data'!E195,'WS-2, WS-3, &amp; WS-4'!$B$6='Watershed Precip Data'!$F$3,'Watershed Precip Data'!F195,'WS-2, WS-3, &amp; WS-4'!$B$6='Watershed Precip Data'!$G$3,'Watershed Precip Data'!G195,'Watershed Precip Data'!$C$14='Watershed Precip Data'!$H$3,'Watershed Precip Data'!H195,'WS-2, WS-3, &amp; WS-4'!$B$6='Watershed Precip Data'!$I$3,'Watershed Precip Data'!I195,'WS-2, WS-3, &amp; WS-4'!$B$6='Watershed Precip Data'!$J$3,'Watershed Precip Data'!J195,'WS-2, WS-3, &amp; WS-4'!$B$6='Watershed Precip Data'!$K$3,'Watershed Precip Data'!K195)</f>
        <v>#N/A</v>
      </c>
      <c r="I193" s="238" t="e">
        <f>MIN(J193,G193+C193)</f>
        <v>#VALUE!</v>
      </c>
      <c r="J193" s="236" t="e">
        <f>'FM-1 &amp; FM-3'!$B$13*_xlfn.IFS(A193=$O$3,$R$3,A193=$O$4,$R$4,A193=$O$5,$R$5,A193=$O$6,$R$6,A193=$O$7,$R$7,A193=$O$8,$R$8,A193=$O$9, $R$9,A193=$O$10,$R$10,A193=$O$11,$R$11,A193=$O$12,$R$12,A193=$O$13,$R$13,A193=$O$14,$R$14)/30</f>
        <v>#VALUE!</v>
      </c>
    </row>
    <row r="194" spans="1:10">
      <c r="A194" s="19">
        <v>7</v>
      </c>
      <c r="B194" s="18">
        <v>10</v>
      </c>
      <c r="C194" s="70" t="e">
        <f>'WS-2, WS-3, &amp; WS-4'!$B$28*$M$3*H194</f>
        <v>#VALUE!</v>
      </c>
      <c r="D194" s="70">
        <v>0</v>
      </c>
      <c r="E194" s="70" t="e">
        <f>MAX(0,F194-$M$4)</f>
        <v>#VALUE!</v>
      </c>
      <c r="F194" s="71" t="e">
        <f t="shared" si="4"/>
        <v>#VALUE!</v>
      </c>
      <c r="G194" s="70" t="e">
        <f t="shared" si="5"/>
        <v>#VALUE!</v>
      </c>
      <c r="H194" s="70" t="e">
        <f>_xlfn.IFS('WS-2, WS-3, &amp; WS-4'!$B$6='Watershed Precip Data'!$C$3,'Watershed Precip Data'!C196,'Watershed Precip Data'!$C$14='Watershed Precip Data'!$D$3,'Watershed Precip Data'!D196,'WS-2, WS-3, &amp; WS-4'!$B$6='Watershed Precip Data'!$E$3,'Watershed Precip Data'!E196,'WS-2, WS-3, &amp; WS-4'!$B$6='Watershed Precip Data'!$F$3,'Watershed Precip Data'!F196,'WS-2, WS-3, &amp; WS-4'!$B$6='Watershed Precip Data'!$G$3,'Watershed Precip Data'!G196,'Watershed Precip Data'!$C$14='Watershed Precip Data'!$H$3,'Watershed Precip Data'!H196,'WS-2, WS-3, &amp; WS-4'!$B$6='Watershed Precip Data'!$I$3,'Watershed Precip Data'!I196,'WS-2, WS-3, &amp; WS-4'!$B$6='Watershed Precip Data'!$J$3,'Watershed Precip Data'!J196,'WS-2, WS-3, &amp; WS-4'!$B$6='Watershed Precip Data'!$K$3,'Watershed Precip Data'!K196)</f>
        <v>#N/A</v>
      </c>
      <c r="I194" s="238" t="e">
        <f>MIN(J194,G194+C194)</f>
        <v>#VALUE!</v>
      </c>
      <c r="J194" s="236" t="e">
        <f>'FM-1 &amp; FM-3'!$B$13*_xlfn.IFS(A194=$O$3,$R$3,A194=$O$4,$R$4,A194=$O$5,$R$5,A194=$O$6,$R$6,A194=$O$7,$R$7,A194=$O$8,$R$8,A194=$O$9, $R$9,A194=$O$10,$R$10,A194=$O$11,$R$11,A194=$O$12,$R$12,A194=$O$13,$R$13,A194=$O$14,$R$14)/30</f>
        <v>#VALUE!</v>
      </c>
    </row>
    <row r="195" spans="1:10">
      <c r="A195" s="19">
        <v>7</v>
      </c>
      <c r="B195" s="18">
        <v>11</v>
      </c>
      <c r="C195" s="70" t="e">
        <f>'WS-2, WS-3, &amp; WS-4'!$B$28*$M$3*H195</f>
        <v>#VALUE!</v>
      </c>
      <c r="D195" s="70">
        <v>0</v>
      </c>
      <c r="E195" s="70" t="e">
        <f>MAX(0,F195-$M$4)</f>
        <v>#VALUE!</v>
      </c>
      <c r="F195" s="71" t="e">
        <f t="shared" si="4"/>
        <v>#VALUE!</v>
      </c>
      <c r="G195" s="70" t="e">
        <f t="shared" si="5"/>
        <v>#VALUE!</v>
      </c>
      <c r="H195" s="70" t="e">
        <f>_xlfn.IFS('WS-2, WS-3, &amp; WS-4'!$B$6='Watershed Precip Data'!$C$3,'Watershed Precip Data'!C197,'Watershed Precip Data'!$C$14='Watershed Precip Data'!$D$3,'Watershed Precip Data'!D197,'WS-2, WS-3, &amp; WS-4'!$B$6='Watershed Precip Data'!$E$3,'Watershed Precip Data'!E197,'WS-2, WS-3, &amp; WS-4'!$B$6='Watershed Precip Data'!$F$3,'Watershed Precip Data'!F197,'WS-2, WS-3, &amp; WS-4'!$B$6='Watershed Precip Data'!$G$3,'Watershed Precip Data'!G197,'Watershed Precip Data'!$C$14='Watershed Precip Data'!$H$3,'Watershed Precip Data'!H197,'WS-2, WS-3, &amp; WS-4'!$B$6='Watershed Precip Data'!$I$3,'Watershed Precip Data'!I197,'WS-2, WS-3, &amp; WS-4'!$B$6='Watershed Precip Data'!$J$3,'Watershed Precip Data'!J197,'WS-2, WS-3, &amp; WS-4'!$B$6='Watershed Precip Data'!$K$3,'Watershed Precip Data'!K197)</f>
        <v>#N/A</v>
      </c>
      <c r="I195" s="238" t="e">
        <f>MIN(J195,G195+C195)</f>
        <v>#VALUE!</v>
      </c>
      <c r="J195" s="236" t="e">
        <f>'FM-1 &amp; FM-3'!$B$13*_xlfn.IFS(A195=$O$3,$R$3,A195=$O$4,$R$4,A195=$O$5,$R$5,A195=$O$6,$R$6,A195=$O$7,$R$7,A195=$O$8,$R$8,A195=$O$9, $R$9,A195=$O$10,$R$10,A195=$O$11,$R$11,A195=$O$12,$R$12,A195=$O$13,$R$13,A195=$O$14,$R$14)/30</f>
        <v>#VALUE!</v>
      </c>
    </row>
    <row r="196" spans="1:10">
      <c r="A196" s="19">
        <v>7</v>
      </c>
      <c r="B196" s="18">
        <v>12</v>
      </c>
      <c r="C196" s="70" t="e">
        <f>'WS-2, WS-3, &amp; WS-4'!$B$28*$M$3*H196</f>
        <v>#VALUE!</v>
      </c>
      <c r="D196" s="70">
        <v>0</v>
      </c>
      <c r="E196" s="70" t="e">
        <f>MAX(0,F196-$M$4)</f>
        <v>#VALUE!</v>
      </c>
      <c r="F196" s="71" t="e">
        <f t="shared" ref="F196:F259" si="6">MAX((G195+C196-D196-I195),0)</f>
        <v>#VALUE!</v>
      </c>
      <c r="G196" s="70" t="e">
        <f t="shared" ref="G196:G259" si="7">MAX((F196-E196),0)</f>
        <v>#VALUE!</v>
      </c>
      <c r="H196" s="70" t="e">
        <f>_xlfn.IFS('WS-2, WS-3, &amp; WS-4'!$B$6='Watershed Precip Data'!$C$3,'Watershed Precip Data'!C198,'Watershed Precip Data'!$C$14='Watershed Precip Data'!$D$3,'Watershed Precip Data'!D198,'WS-2, WS-3, &amp; WS-4'!$B$6='Watershed Precip Data'!$E$3,'Watershed Precip Data'!E198,'WS-2, WS-3, &amp; WS-4'!$B$6='Watershed Precip Data'!$F$3,'Watershed Precip Data'!F198,'WS-2, WS-3, &amp; WS-4'!$B$6='Watershed Precip Data'!$G$3,'Watershed Precip Data'!G198,'Watershed Precip Data'!$C$14='Watershed Precip Data'!$H$3,'Watershed Precip Data'!H198,'WS-2, WS-3, &amp; WS-4'!$B$6='Watershed Precip Data'!$I$3,'Watershed Precip Data'!I198,'WS-2, WS-3, &amp; WS-4'!$B$6='Watershed Precip Data'!$J$3,'Watershed Precip Data'!J198,'WS-2, WS-3, &amp; WS-4'!$B$6='Watershed Precip Data'!$K$3,'Watershed Precip Data'!K198)</f>
        <v>#N/A</v>
      </c>
      <c r="I196" s="238" t="e">
        <f>MIN(J196,G196+C196)</f>
        <v>#VALUE!</v>
      </c>
      <c r="J196" s="236" t="e">
        <f>'FM-1 &amp; FM-3'!$B$13*_xlfn.IFS(A196=$O$3,$R$3,A196=$O$4,$R$4,A196=$O$5,$R$5,A196=$O$6,$R$6,A196=$O$7,$R$7,A196=$O$8,$R$8,A196=$O$9, $R$9,A196=$O$10,$R$10,A196=$O$11,$R$11,A196=$O$12,$R$12,A196=$O$13,$R$13,A196=$O$14,$R$14)/30</f>
        <v>#VALUE!</v>
      </c>
    </row>
    <row r="197" spans="1:10">
      <c r="A197" s="19">
        <v>7</v>
      </c>
      <c r="B197" s="18">
        <v>13</v>
      </c>
      <c r="C197" s="70" t="e">
        <f>'WS-2, WS-3, &amp; WS-4'!$B$28*$M$3*H197</f>
        <v>#VALUE!</v>
      </c>
      <c r="D197" s="70">
        <v>0</v>
      </c>
      <c r="E197" s="70" t="e">
        <f>MAX(0,F197-$M$4)</f>
        <v>#VALUE!</v>
      </c>
      <c r="F197" s="71" t="e">
        <f t="shared" si="6"/>
        <v>#VALUE!</v>
      </c>
      <c r="G197" s="70" t="e">
        <f t="shared" si="7"/>
        <v>#VALUE!</v>
      </c>
      <c r="H197" s="70" t="e">
        <f>_xlfn.IFS('WS-2, WS-3, &amp; WS-4'!$B$6='Watershed Precip Data'!$C$3,'Watershed Precip Data'!C199,'Watershed Precip Data'!$C$14='Watershed Precip Data'!$D$3,'Watershed Precip Data'!D199,'WS-2, WS-3, &amp; WS-4'!$B$6='Watershed Precip Data'!$E$3,'Watershed Precip Data'!E199,'WS-2, WS-3, &amp; WS-4'!$B$6='Watershed Precip Data'!$F$3,'Watershed Precip Data'!F199,'WS-2, WS-3, &amp; WS-4'!$B$6='Watershed Precip Data'!$G$3,'Watershed Precip Data'!G199,'Watershed Precip Data'!$C$14='Watershed Precip Data'!$H$3,'Watershed Precip Data'!H199,'WS-2, WS-3, &amp; WS-4'!$B$6='Watershed Precip Data'!$I$3,'Watershed Precip Data'!I199,'WS-2, WS-3, &amp; WS-4'!$B$6='Watershed Precip Data'!$J$3,'Watershed Precip Data'!J199,'WS-2, WS-3, &amp; WS-4'!$B$6='Watershed Precip Data'!$K$3,'Watershed Precip Data'!K199)</f>
        <v>#N/A</v>
      </c>
      <c r="I197" s="238" t="e">
        <f>MIN(J197,G197+C197)</f>
        <v>#VALUE!</v>
      </c>
      <c r="J197" s="236" t="e">
        <f>'FM-1 &amp; FM-3'!$B$13*_xlfn.IFS(A197=$O$3,$R$3,A197=$O$4,$R$4,A197=$O$5,$R$5,A197=$O$6,$R$6,A197=$O$7,$R$7,A197=$O$8,$R$8,A197=$O$9, $R$9,A197=$O$10,$R$10,A197=$O$11,$R$11,A197=$O$12,$R$12,A197=$O$13,$R$13,A197=$O$14,$R$14)/30</f>
        <v>#VALUE!</v>
      </c>
    </row>
    <row r="198" spans="1:10">
      <c r="A198" s="19">
        <v>7</v>
      </c>
      <c r="B198" s="18">
        <v>14</v>
      </c>
      <c r="C198" s="70" t="e">
        <f>'WS-2, WS-3, &amp; WS-4'!$B$28*$M$3*H198</f>
        <v>#VALUE!</v>
      </c>
      <c r="D198" s="70">
        <v>0</v>
      </c>
      <c r="E198" s="70" t="e">
        <f>MAX(0,F198-$M$4)</f>
        <v>#VALUE!</v>
      </c>
      <c r="F198" s="71" t="e">
        <f t="shared" si="6"/>
        <v>#VALUE!</v>
      </c>
      <c r="G198" s="70" t="e">
        <f t="shared" si="7"/>
        <v>#VALUE!</v>
      </c>
      <c r="H198" s="70" t="e">
        <f>_xlfn.IFS('WS-2, WS-3, &amp; WS-4'!$B$6='Watershed Precip Data'!$C$3,'Watershed Precip Data'!C200,'Watershed Precip Data'!$C$14='Watershed Precip Data'!$D$3,'Watershed Precip Data'!D200,'WS-2, WS-3, &amp; WS-4'!$B$6='Watershed Precip Data'!$E$3,'Watershed Precip Data'!E200,'WS-2, WS-3, &amp; WS-4'!$B$6='Watershed Precip Data'!$F$3,'Watershed Precip Data'!F200,'WS-2, WS-3, &amp; WS-4'!$B$6='Watershed Precip Data'!$G$3,'Watershed Precip Data'!G200,'Watershed Precip Data'!$C$14='Watershed Precip Data'!$H$3,'Watershed Precip Data'!H200,'WS-2, WS-3, &amp; WS-4'!$B$6='Watershed Precip Data'!$I$3,'Watershed Precip Data'!I200,'WS-2, WS-3, &amp; WS-4'!$B$6='Watershed Precip Data'!$J$3,'Watershed Precip Data'!J200,'WS-2, WS-3, &amp; WS-4'!$B$6='Watershed Precip Data'!$K$3,'Watershed Precip Data'!K200)</f>
        <v>#N/A</v>
      </c>
      <c r="I198" s="238" t="e">
        <f>MIN(J198,G198+C198)</f>
        <v>#VALUE!</v>
      </c>
      <c r="J198" s="236" t="e">
        <f>'FM-1 &amp; FM-3'!$B$13*_xlfn.IFS(A198=$O$3,$R$3,A198=$O$4,$R$4,A198=$O$5,$R$5,A198=$O$6,$R$6,A198=$O$7,$R$7,A198=$O$8,$R$8,A198=$O$9, $R$9,A198=$O$10,$R$10,A198=$O$11,$R$11,A198=$O$12,$R$12,A198=$O$13,$R$13,A198=$O$14,$R$14)/30</f>
        <v>#VALUE!</v>
      </c>
    </row>
    <row r="199" spans="1:10">
      <c r="A199" s="19">
        <v>7</v>
      </c>
      <c r="B199" s="18">
        <v>15</v>
      </c>
      <c r="C199" s="70" t="e">
        <f>'WS-2, WS-3, &amp; WS-4'!$B$28*$M$3*H199</f>
        <v>#VALUE!</v>
      </c>
      <c r="D199" s="70">
        <v>0</v>
      </c>
      <c r="E199" s="70" t="e">
        <f>MAX(0,F199-$M$4)</f>
        <v>#VALUE!</v>
      </c>
      <c r="F199" s="71" t="e">
        <f t="shared" si="6"/>
        <v>#VALUE!</v>
      </c>
      <c r="G199" s="70" t="e">
        <f t="shared" si="7"/>
        <v>#VALUE!</v>
      </c>
      <c r="H199" s="70" t="e">
        <f>_xlfn.IFS('WS-2, WS-3, &amp; WS-4'!$B$6='Watershed Precip Data'!$C$3,'Watershed Precip Data'!C201,'Watershed Precip Data'!$C$14='Watershed Precip Data'!$D$3,'Watershed Precip Data'!D201,'WS-2, WS-3, &amp; WS-4'!$B$6='Watershed Precip Data'!$E$3,'Watershed Precip Data'!E201,'WS-2, WS-3, &amp; WS-4'!$B$6='Watershed Precip Data'!$F$3,'Watershed Precip Data'!F201,'WS-2, WS-3, &amp; WS-4'!$B$6='Watershed Precip Data'!$G$3,'Watershed Precip Data'!G201,'Watershed Precip Data'!$C$14='Watershed Precip Data'!$H$3,'Watershed Precip Data'!H201,'WS-2, WS-3, &amp; WS-4'!$B$6='Watershed Precip Data'!$I$3,'Watershed Precip Data'!I201,'WS-2, WS-3, &amp; WS-4'!$B$6='Watershed Precip Data'!$J$3,'Watershed Precip Data'!J201,'WS-2, WS-3, &amp; WS-4'!$B$6='Watershed Precip Data'!$K$3,'Watershed Precip Data'!K201)</f>
        <v>#N/A</v>
      </c>
      <c r="I199" s="238" t="e">
        <f>MIN(J199,G199+C199)</f>
        <v>#VALUE!</v>
      </c>
      <c r="J199" s="236" t="e">
        <f>'FM-1 &amp; FM-3'!$B$13*_xlfn.IFS(A199=$O$3,$R$3,A199=$O$4,$R$4,A199=$O$5,$R$5,A199=$O$6,$R$6,A199=$O$7,$R$7,A199=$O$8,$R$8,A199=$O$9, $R$9,A199=$O$10,$R$10,A199=$O$11,$R$11,A199=$O$12,$R$12,A199=$O$13,$R$13,A199=$O$14,$R$14)/30</f>
        <v>#VALUE!</v>
      </c>
    </row>
    <row r="200" spans="1:10">
      <c r="A200" s="19">
        <v>7</v>
      </c>
      <c r="B200" s="18">
        <v>16</v>
      </c>
      <c r="C200" s="70" t="e">
        <f>'WS-2, WS-3, &amp; WS-4'!$B$28*$M$3*H200</f>
        <v>#VALUE!</v>
      </c>
      <c r="D200" s="70">
        <v>0</v>
      </c>
      <c r="E200" s="70" t="e">
        <f>MAX(0,F200-$M$4)</f>
        <v>#VALUE!</v>
      </c>
      <c r="F200" s="71" t="e">
        <f t="shared" si="6"/>
        <v>#VALUE!</v>
      </c>
      <c r="G200" s="70" t="e">
        <f t="shared" si="7"/>
        <v>#VALUE!</v>
      </c>
      <c r="H200" s="70" t="e">
        <f>_xlfn.IFS('WS-2, WS-3, &amp; WS-4'!$B$6='Watershed Precip Data'!$C$3,'Watershed Precip Data'!C202,'Watershed Precip Data'!$C$14='Watershed Precip Data'!$D$3,'Watershed Precip Data'!D202,'WS-2, WS-3, &amp; WS-4'!$B$6='Watershed Precip Data'!$E$3,'Watershed Precip Data'!E202,'WS-2, WS-3, &amp; WS-4'!$B$6='Watershed Precip Data'!$F$3,'Watershed Precip Data'!F202,'WS-2, WS-3, &amp; WS-4'!$B$6='Watershed Precip Data'!$G$3,'Watershed Precip Data'!G202,'Watershed Precip Data'!$C$14='Watershed Precip Data'!$H$3,'Watershed Precip Data'!H202,'WS-2, WS-3, &amp; WS-4'!$B$6='Watershed Precip Data'!$I$3,'Watershed Precip Data'!I202,'WS-2, WS-3, &amp; WS-4'!$B$6='Watershed Precip Data'!$J$3,'Watershed Precip Data'!J202,'WS-2, WS-3, &amp; WS-4'!$B$6='Watershed Precip Data'!$K$3,'Watershed Precip Data'!K202)</f>
        <v>#N/A</v>
      </c>
      <c r="I200" s="238" t="e">
        <f>MIN(J200,G200+C200)</f>
        <v>#VALUE!</v>
      </c>
      <c r="J200" s="236" t="e">
        <f>'FM-1 &amp; FM-3'!$B$13*_xlfn.IFS(A200=$O$3,$R$3,A200=$O$4,$R$4,A200=$O$5,$R$5,A200=$O$6,$R$6,A200=$O$7,$R$7,A200=$O$8,$R$8,A200=$O$9, $R$9,A200=$O$10,$R$10,A200=$O$11,$R$11,A200=$O$12,$R$12,A200=$O$13,$R$13,A200=$O$14,$R$14)/30</f>
        <v>#VALUE!</v>
      </c>
    </row>
    <row r="201" spans="1:10">
      <c r="A201" s="19">
        <v>7</v>
      </c>
      <c r="B201" s="18">
        <v>17</v>
      </c>
      <c r="C201" s="70" t="e">
        <f>'WS-2, WS-3, &amp; WS-4'!$B$28*$M$3*H201</f>
        <v>#VALUE!</v>
      </c>
      <c r="D201" s="70">
        <v>0</v>
      </c>
      <c r="E201" s="70" t="e">
        <f>MAX(0,F201-$M$4)</f>
        <v>#VALUE!</v>
      </c>
      <c r="F201" s="71" t="e">
        <f t="shared" si="6"/>
        <v>#VALUE!</v>
      </c>
      <c r="G201" s="70" t="e">
        <f t="shared" si="7"/>
        <v>#VALUE!</v>
      </c>
      <c r="H201" s="70" t="e">
        <f>_xlfn.IFS('WS-2, WS-3, &amp; WS-4'!$B$6='Watershed Precip Data'!$C$3,'Watershed Precip Data'!C203,'Watershed Precip Data'!$C$14='Watershed Precip Data'!$D$3,'Watershed Precip Data'!D203,'WS-2, WS-3, &amp; WS-4'!$B$6='Watershed Precip Data'!$E$3,'Watershed Precip Data'!E203,'WS-2, WS-3, &amp; WS-4'!$B$6='Watershed Precip Data'!$F$3,'Watershed Precip Data'!F203,'WS-2, WS-3, &amp; WS-4'!$B$6='Watershed Precip Data'!$G$3,'Watershed Precip Data'!G203,'Watershed Precip Data'!$C$14='Watershed Precip Data'!$H$3,'Watershed Precip Data'!H203,'WS-2, WS-3, &amp; WS-4'!$B$6='Watershed Precip Data'!$I$3,'Watershed Precip Data'!I203,'WS-2, WS-3, &amp; WS-4'!$B$6='Watershed Precip Data'!$J$3,'Watershed Precip Data'!J203,'WS-2, WS-3, &amp; WS-4'!$B$6='Watershed Precip Data'!$K$3,'Watershed Precip Data'!K203)</f>
        <v>#N/A</v>
      </c>
      <c r="I201" s="238" t="e">
        <f>MIN(J201,G201+C201)</f>
        <v>#VALUE!</v>
      </c>
      <c r="J201" s="236" t="e">
        <f>'FM-1 &amp; FM-3'!$B$13*_xlfn.IFS(A201=$O$3,$R$3,A201=$O$4,$R$4,A201=$O$5,$R$5,A201=$O$6,$R$6,A201=$O$7,$R$7,A201=$O$8,$R$8,A201=$O$9, $R$9,A201=$O$10,$R$10,A201=$O$11,$R$11,A201=$O$12,$R$12,A201=$O$13,$R$13,A201=$O$14,$R$14)/30</f>
        <v>#VALUE!</v>
      </c>
    </row>
    <row r="202" spans="1:10">
      <c r="A202" s="19">
        <v>7</v>
      </c>
      <c r="B202" s="18">
        <v>18</v>
      </c>
      <c r="C202" s="70" t="e">
        <f>'WS-2, WS-3, &amp; WS-4'!$B$28*$M$3*H202</f>
        <v>#VALUE!</v>
      </c>
      <c r="D202" s="70">
        <v>0</v>
      </c>
      <c r="E202" s="70" t="e">
        <f>MAX(0,F202-$M$4)</f>
        <v>#VALUE!</v>
      </c>
      <c r="F202" s="71" t="e">
        <f t="shared" si="6"/>
        <v>#VALUE!</v>
      </c>
      <c r="G202" s="70" t="e">
        <f t="shared" si="7"/>
        <v>#VALUE!</v>
      </c>
      <c r="H202" s="70" t="e">
        <f>_xlfn.IFS('WS-2, WS-3, &amp; WS-4'!$B$6='Watershed Precip Data'!$C$3,'Watershed Precip Data'!C204,'Watershed Precip Data'!$C$14='Watershed Precip Data'!$D$3,'Watershed Precip Data'!D204,'WS-2, WS-3, &amp; WS-4'!$B$6='Watershed Precip Data'!$E$3,'Watershed Precip Data'!E204,'WS-2, WS-3, &amp; WS-4'!$B$6='Watershed Precip Data'!$F$3,'Watershed Precip Data'!F204,'WS-2, WS-3, &amp; WS-4'!$B$6='Watershed Precip Data'!$G$3,'Watershed Precip Data'!G204,'Watershed Precip Data'!$C$14='Watershed Precip Data'!$H$3,'Watershed Precip Data'!H204,'WS-2, WS-3, &amp; WS-4'!$B$6='Watershed Precip Data'!$I$3,'Watershed Precip Data'!I204,'WS-2, WS-3, &amp; WS-4'!$B$6='Watershed Precip Data'!$J$3,'Watershed Precip Data'!J204,'WS-2, WS-3, &amp; WS-4'!$B$6='Watershed Precip Data'!$K$3,'Watershed Precip Data'!K204)</f>
        <v>#N/A</v>
      </c>
      <c r="I202" s="238" t="e">
        <f>MIN(J202,G202+C202)</f>
        <v>#VALUE!</v>
      </c>
      <c r="J202" s="236" t="e">
        <f>'FM-1 &amp; FM-3'!$B$13*_xlfn.IFS(A202=$O$3,$R$3,A202=$O$4,$R$4,A202=$O$5,$R$5,A202=$O$6,$R$6,A202=$O$7,$R$7,A202=$O$8,$R$8,A202=$O$9, $R$9,A202=$O$10,$R$10,A202=$O$11,$R$11,A202=$O$12,$R$12,A202=$O$13,$R$13,A202=$O$14,$R$14)/30</f>
        <v>#VALUE!</v>
      </c>
    </row>
    <row r="203" spans="1:10">
      <c r="A203" s="19">
        <v>7</v>
      </c>
      <c r="B203" s="18">
        <v>19</v>
      </c>
      <c r="C203" s="70" t="e">
        <f>'WS-2, WS-3, &amp; WS-4'!$B$28*$M$3*H203</f>
        <v>#VALUE!</v>
      </c>
      <c r="D203" s="70">
        <v>0</v>
      </c>
      <c r="E203" s="70" t="e">
        <f>MAX(0,F203-$M$4)</f>
        <v>#VALUE!</v>
      </c>
      <c r="F203" s="71" t="e">
        <f t="shared" si="6"/>
        <v>#VALUE!</v>
      </c>
      <c r="G203" s="70" t="e">
        <f t="shared" si="7"/>
        <v>#VALUE!</v>
      </c>
      <c r="H203" s="70" t="e">
        <f>_xlfn.IFS('WS-2, WS-3, &amp; WS-4'!$B$6='Watershed Precip Data'!$C$3,'Watershed Precip Data'!C205,'Watershed Precip Data'!$C$14='Watershed Precip Data'!$D$3,'Watershed Precip Data'!D205,'WS-2, WS-3, &amp; WS-4'!$B$6='Watershed Precip Data'!$E$3,'Watershed Precip Data'!E205,'WS-2, WS-3, &amp; WS-4'!$B$6='Watershed Precip Data'!$F$3,'Watershed Precip Data'!F205,'WS-2, WS-3, &amp; WS-4'!$B$6='Watershed Precip Data'!$G$3,'Watershed Precip Data'!G205,'Watershed Precip Data'!$C$14='Watershed Precip Data'!$H$3,'Watershed Precip Data'!H205,'WS-2, WS-3, &amp; WS-4'!$B$6='Watershed Precip Data'!$I$3,'Watershed Precip Data'!I205,'WS-2, WS-3, &amp; WS-4'!$B$6='Watershed Precip Data'!$J$3,'Watershed Precip Data'!J205,'WS-2, WS-3, &amp; WS-4'!$B$6='Watershed Precip Data'!$K$3,'Watershed Precip Data'!K205)</f>
        <v>#N/A</v>
      </c>
      <c r="I203" s="238" t="e">
        <f>MIN(J203,G203+C203)</f>
        <v>#VALUE!</v>
      </c>
      <c r="J203" s="236" t="e">
        <f>'FM-1 &amp; FM-3'!$B$13*_xlfn.IFS(A203=$O$3,$R$3,A203=$O$4,$R$4,A203=$O$5,$R$5,A203=$O$6,$R$6,A203=$O$7,$R$7,A203=$O$8,$R$8,A203=$O$9, $R$9,A203=$O$10,$R$10,A203=$O$11,$R$11,A203=$O$12,$R$12,A203=$O$13,$R$13,A203=$O$14,$R$14)/30</f>
        <v>#VALUE!</v>
      </c>
    </row>
    <row r="204" spans="1:10">
      <c r="A204" s="19">
        <v>7</v>
      </c>
      <c r="B204" s="18">
        <v>20</v>
      </c>
      <c r="C204" s="70" t="e">
        <f>'WS-2, WS-3, &amp; WS-4'!$B$28*$M$3*H204</f>
        <v>#VALUE!</v>
      </c>
      <c r="D204" s="70">
        <v>0</v>
      </c>
      <c r="E204" s="70" t="e">
        <f>MAX(0,F204-$M$4)</f>
        <v>#VALUE!</v>
      </c>
      <c r="F204" s="71" t="e">
        <f t="shared" si="6"/>
        <v>#VALUE!</v>
      </c>
      <c r="G204" s="70" t="e">
        <f t="shared" si="7"/>
        <v>#VALUE!</v>
      </c>
      <c r="H204" s="70" t="e">
        <f>_xlfn.IFS('WS-2, WS-3, &amp; WS-4'!$B$6='Watershed Precip Data'!$C$3,'Watershed Precip Data'!C206,'Watershed Precip Data'!$C$14='Watershed Precip Data'!$D$3,'Watershed Precip Data'!D206,'WS-2, WS-3, &amp; WS-4'!$B$6='Watershed Precip Data'!$E$3,'Watershed Precip Data'!E206,'WS-2, WS-3, &amp; WS-4'!$B$6='Watershed Precip Data'!$F$3,'Watershed Precip Data'!F206,'WS-2, WS-3, &amp; WS-4'!$B$6='Watershed Precip Data'!$G$3,'Watershed Precip Data'!G206,'Watershed Precip Data'!$C$14='Watershed Precip Data'!$H$3,'Watershed Precip Data'!H206,'WS-2, WS-3, &amp; WS-4'!$B$6='Watershed Precip Data'!$I$3,'Watershed Precip Data'!I206,'WS-2, WS-3, &amp; WS-4'!$B$6='Watershed Precip Data'!$J$3,'Watershed Precip Data'!J206,'WS-2, WS-3, &amp; WS-4'!$B$6='Watershed Precip Data'!$K$3,'Watershed Precip Data'!K206)</f>
        <v>#N/A</v>
      </c>
      <c r="I204" s="238" t="e">
        <f>MIN(J204,G204+C204)</f>
        <v>#VALUE!</v>
      </c>
      <c r="J204" s="236" t="e">
        <f>'FM-1 &amp; FM-3'!$B$13*_xlfn.IFS(A204=$O$3,$R$3,A204=$O$4,$R$4,A204=$O$5,$R$5,A204=$O$6,$R$6,A204=$O$7,$R$7,A204=$O$8,$R$8,A204=$O$9, $R$9,A204=$O$10,$R$10,A204=$O$11,$R$11,A204=$O$12,$R$12,A204=$O$13,$R$13,A204=$O$14,$R$14)/30</f>
        <v>#VALUE!</v>
      </c>
    </row>
    <row r="205" spans="1:10">
      <c r="A205" s="19">
        <v>7</v>
      </c>
      <c r="B205" s="18">
        <v>21</v>
      </c>
      <c r="C205" s="70" t="e">
        <f>'WS-2, WS-3, &amp; WS-4'!$B$28*$M$3*H205</f>
        <v>#VALUE!</v>
      </c>
      <c r="D205" s="70">
        <v>0</v>
      </c>
      <c r="E205" s="70" t="e">
        <f>MAX(0,F205-$M$4)</f>
        <v>#VALUE!</v>
      </c>
      <c r="F205" s="71" t="e">
        <f t="shared" si="6"/>
        <v>#VALUE!</v>
      </c>
      <c r="G205" s="70" t="e">
        <f t="shared" si="7"/>
        <v>#VALUE!</v>
      </c>
      <c r="H205" s="70" t="e">
        <f>_xlfn.IFS('WS-2, WS-3, &amp; WS-4'!$B$6='Watershed Precip Data'!$C$3,'Watershed Precip Data'!C207,'Watershed Precip Data'!$C$14='Watershed Precip Data'!$D$3,'Watershed Precip Data'!D207,'WS-2, WS-3, &amp; WS-4'!$B$6='Watershed Precip Data'!$E$3,'Watershed Precip Data'!E207,'WS-2, WS-3, &amp; WS-4'!$B$6='Watershed Precip Data'!$F$3,'Watershed Precip Data'!F207,'WS-2, WS-3, &amp; WS-4'!$B$6='Watershed Precip Data'!$G$3,'Watershed Precip Data'!G207,'Watershed Precip Data'!$C$14='Watershed Precip Data'!$H$3,'Watershed Precip Data'!H207,'WS-2, WS-3, &amp; WS-4'!$B$6='Watershed Precip Data'!$I$3,'Watershed Precip Data'!I207,'WS-2, WS-3, &amp; WS-4'!$B$6='Watershed Precip Data'!$J$3,'Watershed Precip Data'!J207,'WS-2, WS-3, &amp; WS-4'!$B$6='Watershed Precip Data'!$K$3,'Watershed Precip Data'!K207)</f>
        <v>#N/A</v>
      </c>
      <c r="I205" s="238" t="e">
        <f>MIN(J205,G205+C205)</f>
        <v>#VALUE!</v>
      </c>
      <c r="J205" s="236" t="e">
        <f>'FM-1 &amp; FM-3'!$B$13*_xlfn.IFS(A205=$O$3,$R$3,A205=$O$4,$R$4,A205=$O$5,$R$5,A205=$O$6,$R$6,A205=$O$7,$R$7,A205=$O$8,$R$8,A205=$O$9, $R$9,A205=$O$10,$R$10,A205=$O$11,$R$11,A205=$O$12,$R$12,A205=$O$13,$R$13,A205=$O$14,$R$14)/30</f>
        <v>#VALUE!</v>
      </c>
    </row>
    <row r="206" spans="1:10">
      <c r="A206" s="19">
        <v>7</v>
      </c>
      <c r="B206" s="18">
        <v>22</v>
      </c>
      <c r="C206" s="70" t="e">
        <f>'WS-2, WS-3, &amp; WS-4'!$B$28*$M$3*H206</f>
        <v>#VALUE!</v>
      </c>
      <c r="D206" s="70">
        <v>0</v>
      </c>
      <c r="E206" s="70" t="e">
        <f>MAX(0,F206-$M$4)</f>
        <v>#VALUE!</v>
      </c>
      <c r="F206" s="71" t="e">
        <f t="shared" si="6"/>
        <v>#VALUE!</v>
      </c>
      <c r="G206" s="70" t="e">
        <f t="shared" si="7"/>
        <v>#VALUE!</v>
      </c>
      <c r="H206" s="70" t="e">
        <f>_xlfn.IFS('WS-2, WS-3, &amp; WS-4'!$B$6='Watershed Precip Data'!$C$3,'Watershed Precip Data'!C208,'Watershed Precip Data'!$C$14='Watershed Precip Data'!$D$3,'Watershed Precip Data'!D208,'WS-2, WS-3, &amp; WS-4'!$B$6='Watershed Precip Data'!$E$3,'Watershed Precip Data'!E208,'WS-2, WS-3, &amp; WS-4'!$B$6='Watershed Precip Data'!$F$3,'Watershed Precip Data'!F208,'WS-2, WS-3, &amp; WS-4'!$B$6='Watershed Precip Data'!$G$3,'Watershed Precip Data'!G208,'Watershed Precip Data'!$C$14='Watershed Precip Data'!$H$3,'Watershed Precip Data'!H208,'WS-2, WS-3, &amp; WS-4'!$B$6='Watershed Precip Data'!$I$3,'Watershed Precip Data'!I208,'WS-2, WS-3, &amp; WS-4'!$B$6='Watershed Precip Data'!$J$3,'Watershed Precip Data'!J208,'WS-2, WS-3, &amp; WS-4'!$B$6='Watershed Precip Data'!$K$3,'Watershed Precip Data'!K208)</f>
        <v>#N/A</v>
      </c>
      <c r="I206" s="238" t="e">
        <f>MIN(J206,G206+C206)</f>
        <v>#VALUE!</v>
      </c>
      <c r="J206" s="236" t="e">
        <f>'FM-1 &amp; FM-3'!$B$13*_xlfn.IFS(A206=$O$3,$R$3,A206=$O$4,$R$4,A206=$O$5,$R$5,A206=$O$6,$R$6,A206=$O$7,$R$7,A206=$O$8,$R$8,A206=$O$9, $R$9,A206=$O$10,$R$10,A206=$O$11,$R$11,A206=$O$12,$R$12,A206=$O$13,$R$13,A206=$O$14,$R$14)/30</f>
        <v>#VALUE!</v>
      </c>
    </row>
    <row r="207" spans="1:10">
      <c r="A207" s="19">
        <v>7</v>
      </c>
      <c r="B207" s="18">
        <v>23</v>
      </c>
      <c r="C207" s="70" t="e">
        <f>'WS-2, WS-3, &amp; WS-4'!$B$28*$M$3*H207</f>
        <v>#VALUE!</v>
      </c>
      <c r="D207" s="70">
        <v>0</v>
      </c>
      <c r="E207" s="70" t="e">
        <f>MAX(0,F207-$M$4)</f>
        <v>#VALUE!</v>
      </c>
      <c r="F207" s="71" t="e">
        <f t="shared" si="6"/>
        <v>#VALUE!</v>
      </c>
      <c r="G207" s="70" t="e">
        <f t="shared" si="7"/>
        <v>#VALUE!</v>
      </c>
      <c r="H207" s="70" t="e">
        <f>_xlfn.IFS('WS-2, WS-3, &amp; WS-4'!$B$6='Watershed Precip Data'!$C$3,'Watershed Precip Data'!C209,'Watershed Precip Data'!$C$14='Watershed Precip Data'!$D$3,'Watershed Precip Data'!D209,'WS-2, WS-3, &amp; WS-4'!$B$6='Watershed Precip Data'!$E$3,'Watershed Precip Data'!E209,'WS-2, WS-3, &amp; WS-4'!$B$6='Watershed Precip Data'!$F$3,'Watershed Precip Data'!F209,'WS-2, WS-3, &amp; WS-4'!$B$6='Watershed Precip Data'!$G$3,'Watershed Precip Data'!G209,'Watershed Precip Data'!$C$14='Watershed Precip Data'!$H$3,'Watershed Precip Data'!H209,'WS-2, WS-3, &amp; WS-4'!$B$6='Watershed Precip Data'!$I$3,'Watershed Precip Data'!I209,'WS-2, WS-3, &amp; WS-4'!$B$6='Watershed Precip Data'!$J$3,'Watershed Precip Data'!J209,'WS-2, WS-3, &amp; WS-4'!$B$6='Watershed Precip Data'!$K$3,'Watershed Precip Data'!K209)</f>
        <v>#N/A</v>
      </c>
      <c r="I207" s="238" t="e">
        <f>MIN(J207,G207+C207)</f>
        <v>#VALUE!</v>
      </c>
      <c r="J207" s="236" t="e">
        <f>'FM-1 &amp; FM-3'!$B$13*_xlfn.IFS(A207=$O$3,$R$3,A207=$O$4,$R$4,A207=$O$5,$R$5,A207=$O$6,$R$6,A207=$O$7,$R$7,A207=$O$8,$R$8,A207=$O$9, $R$9,A207=$O$10,$R$10,A207=$O$11,$R$11,A207=$O$12,$R$12,A207=$O$13,$R$13,A207=$O$14,$R$14)/30</f>
        <v>#VALUE!</v>
      </c>
    </row>
    <row r="208" spans="1:10">
      <c r="A208" s="19">
        <v>7</v>
      </c>
      <c r="B208" s="18">
        <v>24</v>
      </c>
      <c r="C208" s="70" t="e">
        <f>'WS-2, WS-3, &amp; WS-4'!$B$28*$M$3*H208</f>
        <v>#VALUE!</v>
      </c>
      <c r="D208" s="70">
        <v>0</v>
      </c>
      <c r="E208" s="70" t="e">
        <f>MAX(0,F208-$M$4)</f>
        <v>#VALUE!</v>
      </c>
      <c r="F208" s="71" t="e">
        <f t="shared" si="6"/>
        <v>#VALUE!</v>
      </c>
      <c r="G208" s="70" t="e">
        <f t="shared" si="7"/>
        <v>#VALUE!</v>
      </c>
      <c r="H208" s="70" t="e">
        <f>_xlfn.IFS('WS-2, WS-3, &amp; WS-4'!$B$6='Watershed Precip Data'!$C$3,'Watershed Precip Data'!C210,'Watershed Precip Data'!$C$14='Watershed Precip Data'!$D$3,'Watershed Precip Data'!D210,'WS-2, WS-3, &amp; WS-4'!$B$6='Watershed Precip Data'!$E$3,'Watershed Precip Data'!E210,'WS-2, WS-3, &amp; WS-4'!$B$6='Watershed Precip Data'!$F$3,'Watershed Precip Data'!F210,'WS-2, WS-3, &amp; WS-4'!$B$6='Watershed Precip Data'!$G$3,'Watershed Precip Data'!G210,'Watershed Precip Data'!$C$14='Watershed Precip Data'!$H$3,'Watershed Precip Data'!H210,'WS-2, WS-3, &amp; WS-4'!$B$6='Watershed Precip Data'!$I$3,'Watershed Precip Data'!I210,'WS-2, WS-3, &amp; WS-4'!$B$6='Watershed Precip Data'!$J$3,'Watershed Precip Data'!J210,'WS-2, WS-3, &amp; WS-4'!$B$6='Watershed Precip Data'!$K$3,'Watershed Precip Data'!K210)</f>
        <v>#N/A</v>
      </c>
      <c r="I208" s="238" t="e">
        <f>MIN(J208,G208+C208)</f>
        <v>#VALUE!</v>
      </c>
      <c r="J208" s="236" t="e">
        <f>'FM-1 &amp; FM-3'!$B$13*_xlfn.IFS(A208=$O$3,$R$3,A208=$O$4,$R$4,A208=$O$5,$R$5,A208=$O$6,$R$6,A208=$O$7,$R$7,A208=$O$8,$R$8,A208=$O$9, $R$9,A208=$O$10,$R$10,A208=$O$11,$R$11,A208=$O$12,$R$12,A208=$O$13,$R$13,A208=$O$14,$R$14)/30</f>
        <v>#VALUE!</v>
      </c>
    </row>
    <row r="209" spans="1:10">
      <c r="A209" s="19">
        <v>7</v>
      </c>
      <c r="B209" s="18">
        <v>25</v>
      </c>
      <c r="C209" s="70" t="e">
        <f>'WS-2, WS-3, &amp; WS-4'!$B$28*$M$3*H209</f>
        <v>#VALUE!</v>
      </c>
      <c r="D209" s="70">
        <v>0</v>
      </c>
      <c r="E209" s="70" t="e">
        <f>MAX(0,F209-$M$4)</f>
        <v>#VALUE!</v>
      </c>
      <c r="F209" s="71" t="e">
        <f t="shared" si="6"/>
        <v>#VALUE!</v>
      </c>
      <c r="G209" s="70" t="e">
        <f t="shared" si="7"/>
        <v>#VALUE!</v>
      </c>
      <c r="H209" s="70" t="e">
        <f>_xlfn.IFS('WS-2, WS-3, &amp; WS-4'!$B$6='Watershed Precip Data'!$C$3,'Watershed Precip Data'!C211,'Watershed Precip Data'!$C$14='Watershed Precip Data'!$D$3,'Watershed Precip Data'!D211,'WS-2, WS-3, &amp; WS-4'!$B$6='Watershed Precip Data'!$E$3,'Watershed Precip Data'!E211,'WS-2, WS-3, &amp; WS-4'!$B$6='Watershed Precip Data'!$F$3,'Watershed Precip Data'!F211,'WS-2, WS-3, &amp; WS-4'!$B$6='Watershed Precip Data'!$G$3,'Watershed Precip Data'!G211,'Watershed Precip Data'!$C$14='Watershed Precip Data'!$H$3,'Watershed Precip Data'!H211,'WS-2, WS-3, &amp; WS-4'!$B$6='Watershed Precip Data'!$I$3,'Watershed Precip Data'!I211,'WS-2, WS-3, &amp; WS-4'!$B$6='Watershed Precip Data'!$J$3,'Watershed Precip Data'!J211,'WS-2, WS-3, &amp; WS-4'!$B$6='Watershed Precip Data'!$K$3,'Watershed Precip Data'!K211)</f>
        <v>#N/A</v>
      </c>
      <c r="I209" s="238" t="e">
        <f>MIN(J209,G209+C209)</f>
        <v>#VALUE!</v>
      </c>
      <c r="J209" s="236" t="e">
        <f>'FM-1 &amp; FM-3'!$B$13*_xlfn.IFS(A209=$O$3,$R$3,A209=$O$4,$R$4,A209=$O$5,$R$5,A209=$O$6,$R$6,A209=$O$7,$R$7,A209=$O$8,$R$8,A209=$O$9, $R$9,A209=$O$10,$R$10,A209=$O$11,$R$11,A209=$O$12,$R$12,A209=$O$13,$R$13,A209=$O$14,$R$14)/30</f>
        <v>#VALUE!</v>
      </c>
    </row>
    <row r="210" spans="1:10">
      <c r="A210" s="19">
        <v>7</v>
      </c>
      <c r="B210" s="18">
        <v>26</v>
      </c>
      <c r="C210" s="70" t="e">
        <f>'WS-2, WS-3, &amp; WS-4'!$B$28*$M$3*H210</f>
        <v>#VALUE!</v>
      </c>
      <c r="D210" s="70">
        <v>0</v>
      </c>
      <c r="E210" s="70" t="e">
        <f>MAX(0,F210-$M$4)</f>
        <v>#VALUE!</v>
      </c>
      <c r="F210" s="71" t="e">
        <f t="shared" si="6"/>
        <v>#VALUE!</v>
      </c>
      <c r="G210" s="70" t="e">
        <f t="shared" si="7"/>
        <v>#VALUE!</v>
      </c>
      <c r="H210" s="70" t="e">
        <f>_xlfn.IFS('WS-2, WS-3, &amp; WS-4'!$B$6='Watershed Precip Data'!$C$3,'Watershed Precip Data'!C212,'Watershed Precip Data'!$C$14='Watershed Precip Data'!$D$3,'Watershed Precip Data'!D212,'WS-2, WS-3, &amp; WS-4'!$B$6='Watershed Precip Data'!$E$3,'Watershed Precip Data'!E212,'WS-2, WS-3, &amp; WS-4'!$B$6='Watershed Precip Data'!$F$3,'Watershed Precip Data'!F212,'WS-2, WS-3, &amp; WS-4'!$B$6='Watershed Precip Data'!$G$3,'Watershed Precip Data'!G212,'Watershed Precip Data'!$C$14='Watershed Precip Data'!$H$3,'Watershed Precip Data'!H212,'WS-2, WS-3, &amp; WS-4'!$B$6='Watershed Precip Data'!$I$3,'Watershed Precip Data'!I212,'WS-2, WS-3, &amp; WS-4'!$B$6='Watershed Precip Data'!$J$3,'Watershed Precip Data'!J212,'WS-2, WS-3, &amp; WS-4'!$B$6='Watershed Precip Data'!$K$3,'Watershed Precip Data'!K212)</f>
        <v>#N/A</v>
      </c>
      <c r="I210" s="238" t="e">
        <f>MIN(J210,G210+C210)</f>
        <v>#VALUE!</v>
      </c>
      <c r="J210" s="236" t="e">
        <f>'FM-1 &amp; FM-3'!$B$13*_xlfn.IFS(A210=$O$3,$R$3,A210=$O$4,$R$4,A210=$O$5,$R$5,A210=$O$6,$R$6,A210=$O$7,$R$7,A210=$O$8,$R$8,A210=$O$9, $R$9,A210=$O$10,$R$10,A210=$O$11,$R$11,A210=$O$12,$R$12,A210=$O$13,$R$13,A210=$O$14,$R$14)/30</f>
        <v>#VALUE!</v>
      </c>
    </row>
    <row r="211" spans="1:10">
      <c r="A211" s="19">
        <v>7</v>
      </c>
      <c r="B211" s="18">
        <v>27</v>
      </c>
      <c r="C211" s="70" t="e">
        <f>'WS-2, WS-3, &amp; WS-4'!$B$28*$M$3*H211</f>
        <v>#VALUE!</v>
      </c>
      <c r="D211" s="70">
        <v>0</v>
      </c>
      <c r="E211" s="70" t="e">
        <f>MAX(0,F211-$M$4)</f>
        <v>#VALUE!</v>
      </c>
      <c r="F211" s="71" t="e">
        <f t="shared" si="6"/>
        <v>#VALUE!</v>
      </c>
      <c r="G211" s="70" t="e">
        <f t="shared" si="7"/>
        <v>#VALUE!</v>
      </c>
      <c r="H211" s="70" t="e">
        <f>_xlfn.IFS('WS-2, WS-3, &amp; WS-4'!$B$6='Watershed Precip Data'!$C$3,'Watershed Precip Data'!C213,'Watershed Precip Data'!$C$14='Watershed Precip Data'!$D$3,'Watershed Precip Data'!D213,'WS-2, WS-3, &amp; WS-4'!$B$6='Watershed Precip Data'!$E$3,'Watershed Precip Data'!E213,'WS-2, WS-3, &amp; WS-4'!$B$6='Watershed Precip Data'!$F$3,'Watershed Precip Data'!F213,'WS-2, WS-3, &amp; WS-4'!$B$6='Watershed Precip Data'!$G$3,'Watershed Precip Data'!G213,'Watershed Precip Data'!$C$14='Watershed Precip Data'!$H$3,'Watershed Precip Data'!H213,'WS-2, WS-3, &amp; WS-4'!$B$6='Watershed Precip Data'!$I$3,'Watershed Precip Data'!I213,'WS-2, WS-3, &amp; WS-4'!$B$6='Watershed Precip Data'!$J$3,'Watershed Precip Data'!J213,'WS-2, WS-3, &amp; WS-4'!$B$6='Watershed Precip Data'!$K$3,'Watershed Precip Data'!K213)</f>
        <v>#N/A</v>
      </c>
      <c r="I211" s="238" t="e">
        <f>MIN(J211,G211+C211)</f>
        <v>#VALUE!</v>
      </c>
      <c r="J211" s="236" t="e">
        <f>'FM-1 &amp; FM-3'!$B$13*_xlfn.IFS(A211=$O$3,$R$3,A211=$O$4,$R$4,A211=$O$5,$R$5,A211=$O$6,$R$6,A211=$O$7,$R$7,A211=$O$8,$R$8,A211=$O$9, $R$9,A211=$O$10,$R$10,A211=$O$11,$R$11,A211=$O$12,$R$12,A211=$O$13,$R$13,A211=$O$14,$R$14)/30</f>
        <v>#VALUE!</v>
      </c>
    </row>
    <row r="212" spans="1:10">
      <c r="A212" s="19">
        <v>7</v>
      </c>
      <c r="B212" s="18">
        <v>28</v>
      </c>
      <c r="C212" s="70" t="e">
        <f>'WS-2, WS-3, &amp; WS-4'!$B$28*$M$3*H212</f>
        <v>#VALUE!</v>
      </c>
      <c r="D212" s="70">
        <v>0</v>
      </c>
      <c r="E212" s="70" t="e">
        <f>MAX(0,F212-$M$4)</f>
        <v>#VALUE!</v>
      </c>
      <c r="F212" s="71" t="e">
        <f t="shared" si="6"/>
        <v>#VALUE!</v>
      </c>
      <c r="G212" s="70" t="e">
        <f t="shared" si="7"/>
        <v>#VALUE!</v>
      </c>
      <c r="H212" s="70" t="e">
        <f>_xlfn.IFS('WS-2, WS-3, &amp; WS-4'!$B$6='Watershed Precip Data'!$C$3,'Watershed Precip Data'!C214,'Watershed Precip Data'!$C$14='Watershed Precip Data'!$D$3,'Watershed Precip Data'!D214,'WS-2, WS-3, &amp; WS-4'!$B$6='Watershed Precip Data'!$E$3,'Watershed Precip Data'!E214,'WS-2, WS-3, &amp; WS-4'!$B$6='Watershed Precip Data'!$F$3,'Watershed Precip Data'!F214,'WS-2, WS-3, &amp; WS-4'!$B$6='Watershed Precip Data'!$G$3,'Watershed Precip Data'!G214,'Watershed Precip Data'!$C$14='Watershed Precip Data'!$H$3,'Watershed Precip Data'!H214,'WS-2, WS-3, &amp; WS-4'!$B$6='Watershed Precip Data'!$I$3,'Watershed Precip Data'!I214,'WS-2, WS-3, &amp; WS-4'!$B$6='Watershed Precip Data'!$J$3,'Watershed Precip Data'!J214,'WS-2, WS-3, &amp; WS-4'!$B$6='Watershed Precip Data'!$K$3,'Watershed Precip Data'!K214)</f>
        <v>#N/A</v>
      </c>
      <c r="I212" s="238" t="e">
        <f>MIN(J212,G212+C212)</f>
        <v>#VALUE!</v>
      </c>
      <c r="J212" s="236" t="e">
        <f>'FM-1 &amp; FM-3'!$B$13*_xlfn.IFS(A212=$O$3,$R$3,A212=$O$4,$R$4,A212=$O$5,$R$5,A212=$O$6,$R$6,A212=$O$7,$R$7,A212=$O$8,$R$8,A212=$O$9, $R$9,A212=$O$10,$R$10,A212=$O$11,$R$11,A212=$O$12,$R$12,A212=$O$13,$R$13,A212=$O$14,$R$14)/30</f>
        <v>#VALUE!</v>
      </c>
    </row>
    <row r="213" spans="1:10">
      <c r="A213" s="19">
        <v>7</v>
      </c>
      <c r="B213" s="18">
        <v>29</v>
      </c>
      <c r="C213" s="70" t="e">
        <f>'WS-2, WS-3, &amp; WS-4'!$B$28*$M$3*H213</f>
        <v>#VALUE!</v>
      </c>
      <c r="D213" s="70">
        <v>0</v>
      </c>
      <c r="E213" s="70" t="e">
        <f>MAX(0,F213-$M$4)</f>
        <v>#VALUE!</v>
      </c>
      <c r="F213" s="71" t="e">
        <f t="shared" si="6"/>
        <v>#VALUE!</v>
      </c>
      <c r="G213" s="70" t="e">
        <f t="shared" si="7"/>
        <v>#VALUE!</v>
      </c>
      <c r="H213" s="70" t="e">
        <f>_xlfn.IFS('WS-2, WS-3, &amp; WS-4'!$B$6='Watershed Precip Data'!$C$3,'Watershed Precip Data'!C215,'Watershed Precip Data'!$C$14='Watershed Precip Data'!$D$3,'Watershed Precip Data'!D215,'WS-2, WS-3, &amp; WS-4'!$B$6='Watershed Precip Data'!$E$3,'Watershed Precip Data'!E215,'WS-2, WS-3, &amp; WS-4'!$B$6='Watershed Precip Data'!$F$3,'Watershed Precip Data'!F215,'WS-2, WS-3, &amp; WS-4'!$B$6='Watershed Precip Data'!$G$3,'Watershed Precip Data'!G215,'Watershed Precip Data'!$C$14='Watershed Precip Data'!$H$3,'Watershed Precip Data'!H215,'WS-2, WS-3, &amp; WS-4'!$B$6='Watershed Precip Data'!$I$3,'Watershed Precip Data'!I215,'WS-2, WS-3, &amp; WS-4'!$B$6='Watershed Precip Data'!$J$3,'Watershed Precip Data'!J215,'WS-2, WS-3, &amp; WS-4'!$B$6='Watershed Precip Data'!$K$3,'Watershed Precip Data'!K215)</f>
        <v>#N/A</v>
      </c>
      <c r="I213" s="238" t="e">
        <f>MIN(J213,G213+C213)</f>
        <v>#VALUE!</v>
      </c>
      <c r="J213" s="236" t="e">
        <f>'FM-1 &amp; FM-3'!$B$13*_xlfn.IFS(A213=$O$3,$R$3,A213=$O$4,$R$4,A213=$O$5,$R$5,A213=$O$6,$R$6,A213=$O$7,$R$7,A213=$O$8,$R$8,A213=$O$9, $R$9,A213=$O$10,$R$10,A213=$O$11,$R$11,A213=$O$12,$R$12,A213=$O$13,$R$13,A213=$O$14,$R$14)/30</f>
        <v>#VALUE!</v>
      </c>
    </row>
    <row r="214" spans="1:10">
      <c r="A214" s="19">
        <v>7</v>
      </c>
      <c r="B214" s="18">
        <v>30</v>
      </c>
      <c r="C214" s="70" t="e">
        <f>'WS-2, WS-3, &amp; WS-4'!$B$28*$M$3*H214</f>
        <v>#VALUE!</v>
      </c>
      <c r="D214" s="70">
        <v>0</v>
      </c>
      <c r="E214" s="70" t="e">
        <f>MAX(0,F214-$M$4)</f>
        <v>#VALUE!</v>
      </c>
      <c r="F214" s="71" t="e">
        <f t="shared" si="6"/>
        <v>#VALUE!</v>
      </c>
      <c r="G214" s="70" t="e">
        <f t="shared" si="7"/>
        <v>#VALUE!</v>
      </c>
      <c r="H214" s="70" t="e">
        <f>_xlfn.IFS('WS-2, WS-3, &amp; WS-4'!$B$6='Watershed Precip Data'!$C$3,'Watershed Precip Data'!C216,'Watershed Precip Data'!$C$14='Watershed Precip Data'!$D$3,'Watershed Precip Data'!D216,'WS-2, WS-3, &amp; WS-4'!$B$6='Watershed Precip Data'!$E$3,'Watershed Precip Data'!E216,'WS-2, WS-3, &amp; WS-4'!$B$6='Watershed Precip Data'!$F$3,'Watershed Precip Data'!F216,'WS-2, WS-3, &amp; WS-4'!$B$6='Watershed Precip Data'!$G$3,'Watershed Precip Data'!G216,'Watershed Precip Data'!$C$14='Watershed Precip Data'!$H$3,'Watershed Precip Data'!H216,'WS-2, WS-3, &amp; WS-4'!$B$6='Watershed Precip Data'!$I$3,'Watershed Precip Data'!I216,'WS-2, WS-3, &amp; WS-4'!$B$6='Watershed Precip Data'!$J$3,'Watershed Precip Data'!J216,'WS-2, WS-3, &amp; WS-4'!$B$6='Watershed Precip Data'!$K$3,'Watershed Precip Data'!K216)</f>
        <v>#N/A</v>
      </c>
      <c r="I214" s="238" t="e">
        <f>MIN(J214,G214+C214)</f>
        <v>#VALUE!</v>
      </c>
      <c r="J214" s="236" t="e">
        <f>'FM-1 &amp; FM-3'!$B$13*_xlfn.IFS(A214=$O$3,$R$3,A214=$O$4,$R$4,A214=$O$5,$R$5,A214=$O$6,$R$6,A214=$O$7,$R$7,A214=$O$8,$R$8,A214=$O$9, $R$9,A214=$O$10,$R$10,A214=$O$11,$R$11,A214=$O$12,$R$12,A214=$O$13,$R$13,A214=$O$14,$R$14)/30</f>
        <v>#VALUE!</v>
      </c>
    </row>
    <row r="215" spans="1:10">
      <c r="A215" s="19">
        <v>7</v>
      </c>
      <c r="B215" s="18">
        <v>31</v>
      </c>
      <c r="C215" s="70" t="e">
        <f>'WS-2, WS-3, &amp; WS-4'!$B$28*$M$3*H215</f>
        <v>#VALUE!</v>
      </c>
      <c r="D215" s="70">
        <v>0</v>
      </c>
      <c r="E215" s="70" t="e">
        <f>MAX(0,F215-$M$4)</f>
        <v>#VALUE!</v>
      </c>
      <c r="F215" s="71" t="e">
        <f t="shared" si="6"/>
        <v>#VALUE!</v>
      </c>
      <c r="G215" s="70" t="e">
        <f t="shared" si="7"/>
        <v>#VALUE!</v>
      </c>
      <c r="H215" s="70" t="e">
        <f>_xlfn.IFS('WS-2, WS-3, &amp; WS-4'!$B$6='Watershed Precip Data'!$C$3,'Watershed Precip Data'!C217,'Watershed Precip Data'!$C$14='Watershed Precip Data'!$D$3,'Watershed Precip Data'!D217,'WS-2, WS-3, &amp; WS-4'!$B$6='Watershed Precip Data'!$E$3,'Watershed Precip Data'!E217,'WS-2, WS-3, &amp; WS-4'!$B$6='Watershed Precip Data'!$F$3,'Watershed Precip Data'!F217,'WS-2, WS-3, &amp; WS-4'!$B$6='Watershed Precip Data'!$G$3,'Watershed Precip Data'!G217,'Watershed Precip Data'!$C$14='Watershed Precip Data'!$H$3,'Watershed Precip Data'!H217,'WS-2, WS-3, &amp; WS-4'!$B$6='Watershed Precip Data'!$I$3,'Watershed Precip Data'!I217,'WS-2, WS-3, &amp; WS-4'!$B$6='Watershed Precip Data'!$J$3,'Watershed Precip Data'!J217,'WS-2, WS-3, &amp; WS-4'!$B$6='Watershed Precip Data'!$K$3,'Watershed Precip Data'!K217)</f>
        <v>#N/A</v>
      </c>
      <c r="I215" s="238" t="e">
        <f>MIN(J215,G215+C215)</f>
        <v>#VALUE!</v>
      </c>
      <c r="J215" s="236" t="e">
        <f>'FM-1 &amp; FM-3'!$B$13*_xlfn.IFS(A215=$O$3,$R$3,A215=$O$4,$R$4,A215=$O$5,$R$5,A215=$O$6,$R$6,A215=$O$7,$R$7,A215=$O$8,$R$8,A215=$O$9, $R$9,A215=$O$10,$R$10,A215=$O$11,$R$11,A215=$O$12,$R$12,A215=$O$13,$R$13,A215=$O$14,$R$14)/30</f>
        <v>#VALUE!</v>
      </c>
    </row>
    <row r="216" spans="1:10">
      <c r="A216" s="19">
        <v>8</v>
      </c>
      <c r="B216" s="18">
        <v>1</v>
      </c>
      <c r="C216" s="70" t="e">
        <f>'WS-2, WS-3, &amp; WS-4'!$B$28*$M$3*H216</f>
        <v>#VALUE!</v>
      </c>
      <c r="D216" s="70">
        <v>0</v>
      </c>
      <c r="E216" s="70" t="e">
        <f>MAX(0,F216-$M$4)</f>
        <v>#VALUE!</v>
      </c>
      <c r="F216" s="71" t="e">
        <f t="shared" si="6"/>
        <v>#VALUE!</v>
      </c>
      <c r="G216" s="70" t="e">
        <f t="shared" si="7"/>
        <v>#VALUE!</v>
      </c>
      <c r="H216" s="70" t="e">
        <f>_xlfn.IFS('WS-2, WS-3, &amp; WS-4'!$B$6='Watershed Precip Data'!$C$3,'Watershed Precip Data'!C218,'Watershed Precip Data'!$C$14='Watershed Precip Data'!$D$3,'Watershed Precip Data'!D218,'WS-2, WS-3, &amp; WS-4'!$B$6='Watershed Precip Data'!$E$3,'Watershed Precip Data'!E218,'WS-2, WS-3, &amp; WS-4'!$B$6='Watershed Precip Data'!$F$3,'Watershed Precip Data'!F218,'WS-2, WS-3, &amp; WS-4'!$B$6='Watershed Precip Data'!$G$3,'Watershed Precip Data'!G218,'Watershed Precip Data'!$C$14='Watershed Precip Data'!$H$3,'Watershed Precip Data'!H218,'WS-2, WS-3, &amp; WS-4'!$B$6='Watershed Precip Data'!$I$3,'Watershed Precip Data'!I218,'WS-2, WS-3, &amp; WS-4'!$B$6='Watershed Precip Data'!$J$3,'Watershed Precip Data'!J218,'WS-2, WS-3, &amp; WS-4'!$B$6='Watershed Precip Data'!$K$3,'Watershed Precip Data'!K218)</f>
        <v>#N/A</v>
      </c>
      <c r="I216" s="238" t="e">
        <f>MIN(J216,G216+C216)</f>
        <v>#VALUE!</v>
      </c>
      <c r="J216" s="236" t="e">
        <f>'FM-1 &amp; FM-3'!$B$13*_xlfn.IFS(A216=$O$3,$R$3,A216=$O$4,$R$4,A216=$O$5,$R$5,A216=$O$6,$R$6,A216=$O$7,$R$7,A216=$O$8,$R$8,A216=$O$9, $R$9,A216=$O$10,$R$10,A216=$O$11,$R$11,A216=$O$12,$R$12,A216=$O$13,$R$13,A216=$O$14,$R$14)/30</f>
        <v>#VALUE!</v>
      </c>
    </row>
    <row r="217" spans="1:10">
      <c r="A217" s="19">
        <v>8</v>
      </c>
      <c r="B217" s="18">
        <v>2</v>
      </c>
      <c r="C217" s="70" t="e">
        <f>'WS-2, WS-3, &amp; WS-4'!$B$28*$M$3*H217</f>
        <v>#VALUE!</v>
      </c>
      <c r="D217" s="70">
        <v>0</v>
      </c>
      <c r="E217" s="70" t="e">
        <f>MAX(0,F217-$M$4)</f>
        <v>#VALUE!</v>
      </c>
      <c r="F217" s="71" t="e">
        <f t="shared" si="6"/>
        <v>#VALUE!</v>
      </c>
      <c r="G217" s="70" t="e">
        <f t="shared" si="7"/>
        <v>#VALUE!</v>
      </c>
      <c r="H217" s="70" t="e">
        <f>_xlfn.IFS('WS-2, WS-3, &amp; WS-4'!$B$6='Watershed Precip Data'!$C$3,'Watershed Precip Data'!C219,'Watershed Precip Data'!$C$14='Watershed Precip Data'!$D$3,'Watershed Precip Data'!D219,'WS-2, WS-3, &amp; WS-4'!$B$6='Watershed Precip Data'!$E$3,'Watershed Precip Data'!E219,'WS-2, WS-3, &amp; WS-4'!$B$6='Watershed Precip Data'!$F$3,'Watershed Precip Data'!F219,'WS-2, WS-3, &amp; WS-4'!$B$6='Watershed Precip Data'!$G$3,'Watershed Precip Data'!G219,'Watershed Precip Data'!$C$14='Watershed Precip Data'!$H$3,'Watershed Precip Data'!H219,'WS-2, WS-3, &amp; WS-4'!$B$6='Watershed Precip Data'!$I$3,'Watershed Precip Data'!I219,'WS-2, WS-3, &amp; WS-4'!$B$6='Watershed Precip Data'!$J$3,'Watershed Precip Data'!J219,'WS-2, WS-3, &amp; WS-4'!$B$6='Watershed Precip Data'!$K$3,'Watershed Precip Data'!K219)</f>
        <v>#N/A</v>
      </c>
      <c r="I217" s="238" t="e">
        <f>MIN(J217,G217+C217)</f>
        <v>#VALUE!</v>
      </c>
      <c r="J217" s="236" t="e">
        <f>'FM-1 &amp; FM-3'!$B$13*_xlfn.IFS(A217=$O$3,$R$3,A217=$O$4,$R$4,A217=$O$5,$R$5,A217=$O$6,$R$6,A217=$O$7,$R$7,A217=$O$8,$R$8,A217=$O$9, $R$9,A217=$O$10,$R$10,A217=$O$11,$R$11,A217=$O$12,$R$12,A217=$O$13,$R$13,A217=$O$14,$R$14)/30</f>
        <v>#VALUE!</v>
      </c>
    </row>
    <row r="218" spans="1:10">
      <c r="A218" s="19">
        <v>8</v>
      </c>
      <c r="B218" s="18">
        <v>3</v>
      </c>
      <c r="C218" s="70" t="e">
        <f>'WS-2, WS-3, &amp; WS-4'!$B$28*$M$3*H218</f>
        <v>#VALUE!</v>
      </c>
      <c r="D218" s="70">
        <v>0</v>
      </c>
      <c r="E218" s="70" t="e">
        <f>MAX(0,F218-$M$4)</f>
        <v>#VALUE!</v>
      </c>
      <c r="F218" s="71" t="e">
        <f t="shared" si="6"/>
        <v>#VALUE!</v>
      </c>
      <c r="G218" s="70" t="e">
        <f t="shared" si="7"/>
        <v>#VALUE!</v>
      </c>
      <c r="H218" s="70" t="e">
        <f>_xlfn.IFS('WS-2, WS-3, &amp; WS-4'!$B$6='Watershed Precip Data'!$C$3,'Watershed Precip Data'!C220,'Watershed Precip Data'!$C$14='Watershed Precip Data'!$D$3,'Watershed Precip Data'!D220,'WS-2, WS-3, &amp; WS-4'!$B$6='Watershed Precip Data'!$E$3,'Watershed Precip Data'!E220,'WS-2, WS-3, &amp; WS-4'!$B$6='Watershed Precip Data'!$F$3,'Watershed Precip Data'!F220,'WS-2, WS-3, &amp; WS-4'!$B$6='Watershed Precip Data'!$G$3,'Watershed Precip Data'!G220,'Watershed Precip Data'!$C$14='Watershed Precip Data'!$H$3,'Watershed Precip Data'!H220,'WS-2, WS-3, &amp; WS-4'!$B$6='Watershed Precip Data'!$I$3,'Watershed Precip Data'!I220,'WS-2, WS-3, &amp; WS-4'!$B$6='Watershed Precip Data'!$J$3,'Watershed Precip Data'!J220,'WS-2, WS-3, &amp; WS-4'!$B$6='Watershed Precip Data'!$K$3,'Watershed Precip Data'!K220)</f>
        <v>#N/A</v>
      </c>
      <c r="I218" s="238" t="e">
        <f>MIN(J218,G218+C218)</f>
        <v>#VALUE!</v>
      </c>
      <c r="J218" s="236" t="e">
        <f>'FM-1 &amp; FM-3'!$B$13*_xlfn.IFS(A218=$O$3,$R$3,A218=$O$4,$R$4,A218=$O$5,$R$5,A218=$O$6,$R$6,A218=$O$7,$R$7,A218=$O$8,$R$8,A218=$O$9, $R$9,A218=$O$10,$R$10,A218=$O$11,$R$11,A218=$O$12,$R$12,A218=$O$13,$R$13,A218=$O$14,$R$14)/30</f>
        <v>#VALUE!</v>
      </c>
    </row>
    <row r="219" spans="1:10">
      <c r="A219" s="19">
        <v>8</v>
      </c>
      <c r="B219" s="18">
        <v>4</v>
      </c>
      <c r="C219" s="70" t="e">
        <f>'WS-2, WS-3, &amp; WS-4'!$B$28*$M$3*H219</f>
        <v>#VALUE!</v>
      </c>
      <c r="D219" s="70">
        <v>0</v>
      </c>
      <c r="E219" s="70" t="e">
        <f>MAX(0,F219-$M$4)</f>
        <v>#VALUE!</v>
      </c>
      <c r="F219" s="71" t="e">
        <f t="shared" si="6"/>
        <v>#VALUE!</v>
      </c>
      <c r="G219" s="70" t="e">
        <f t="shared" si="7"/>
        <v>#VALUE!</v>
      </c>
      <c r="H219" s="70" t="e">
        <f>_xlfn.IFS('WS-2, WS-3, &amp; WS-4'!$B$6='Watershed Precip Data'!$C$3,'Watershed Precip Data'!C221,'Watershed Precip Data'!$C$14='Watershed Precip Data'!$D$3,'Watershed Precip Data'!D221,'WS-2, WS-3, &amp; WS-4'!$B$6='Watershed Precip Data'!$E$3,'Watershed Precip Data'!E221,'WS-2, WS-3, &amp; WS-4'!$B$6='Watershed Precip Data'!$F$3,'Watershed Precip Data'!F221,'WS-2, WS-3, &amp; WS-4'!$B$6='Watershed Precip Data'!$G$3,'Watershed Precip Data'!G221,'Watershed Precip Data'!$C$14='Watershed Precip Data'!$H$3,'Watershed Precip Data'!H221,'WS-2, WS-3, &amp; WS-4'!$B$6='Watershed Precip Data'!$I$3,'Watershed Precip Data'!I221,'WS-2, WS-3, &amp; WS-4'!$B$6='Watershed Precip Data'!$J$3,'Watershed Precip Data'!J221,'WS-2, WS-3, &amp; WS-4'!$B$6='Watershed Precip Data'!$K$3,'Watershed Precip Data'!K221)</f>
        <v>#N/A</v>
      </c>
      <c r="I219" s="238" t="e">
        <f>MIN(J219,G219+C219)</f>
        <v>#VALUE!</v>
      </c>
      <c r="J219" s="236" t="e">
        <f>'FM-1 &amp; FM-3'!$B$13*_xlfn.IFS(A219=$O$3,$R$3,A219=$O$4,$R$4,A219=$O$5,$R$5,A219=$O$6,$R$6,A219=$O$7,$R$7,A219=$O$8,$R$8,A219=$O$9, $R$9,A219=$O$10,$R$10,A219=$O$11,$R$11,A219=$O$12,$R$12,A219=$O$13,$R$13,A219=$O$14,$R$14)/30</f>
        <v>#VALUE!</v>
      </c>
    </row>
    <row r="220" spans="1:10">
      <c r="A220" s="19">
        <v>8</v>
      </c>
      <c r="B220" s="18">
        <v>5</v>
      </c>
      <c r="C220" s="70" t="e">
        <f>'WS-2, WS-3, &amp; WS-4'!$B$28*$M$3*H220</f>
        <v>#VALUE!</v>
      </c>
      <c r="D220" s="70">
        <v>0</v>
      </c>
      <c r="E220" s="70" t="e">
        <f>MAX(0,F220-$M$4)</f>
        <v>#VALUE!</v>
      </c>
      <c r="F220" s="71" t="e">
        <f t="shared" si="6"/>
        <v>#VALUE!</v>
      </c>
      <c r="G220" s="70" t="e">
        <f t="shared" si="7"/>
        <v>#VALUE!</v>
      </c>
      <c r="H220" s="70" t="e">
        <f>_xlfn.IFS('WS-2, WS-3, &amp; WS-4'!$B$6='Watershed Precip Data'!$C$3,'Watershed Precip Data'!C222,'Watershed Precip Data'!$C$14='Watershed Precip Data'!$D$3,'Watershed Precip Data'!D222,'WS-2, WS-3, &amp; WS-4'!$B$6='Watershed Precip Data'!$E$3,'Watershed Precip Data'!E222,'WS-2, WS-3, &amp; WS-4'!$B$6='Watershed Precip Data'!$F$3,'Watershed Precip Data'!F222,'WS-2, WS-3, &amp; WS-4'!$B$6='Watershed Precip Data'!$G$3,'Watershed Precip Data'!G222,'Watershed Precip Data'!$C$14='Watershed Precip Data'!$H$3,'Watershed Precip Data'!H222,'WS-2, WS-3, &amp; WS-4'!$B$6='Watershed Precip Data'!$I$3,'Watershed Precip Data'!I222,'WS-2, WS-3, &amp; WS-4'!$B$6='Watershed Precip Data'!$J$3,'Watershed Precip Data'!J222,'WS-2, WS-3, &amp; WS-4'!$B$6='Watershed Precip Data'!$K$3,'Watershed Precip Data'!K222)</f>
        <v>#N/A</v>
      </c>
      <c r="I220" s="238" t="e">
        <f>MIN(J220,G220+C220)</f>
        <v>#VALUE!</v>
      </c>
      <c r="J220" s="236" t="e">
        <f>'FM-1 &amp; FM-3'!$B$13*_xlfn.IFS(A220=$O$3,$R$3,A220=$O$4,$R$4,A220=$O$5,$R$5,A220=$O$6,$R$6,A220=$O$7,$R$7,A220=$O$8,$R$8,A220=$O$9, $R$9,A220=$O$10,$R$10,A220=$O$11,$R$11,A220=$O$12,$R$12,A220=$O$13,$R$13,A220=$O$14,$R$14)/30</f>
        <v>#VALUE!</v>
      </c>
    </row>
    <row r="221" spans="1:10">
      <c r="A221" s="19">
        <v>8</v>
      </c>
      <c r="B221" s="18">
        <v>6</v>
      </c>
      <c r="C221" s="70" t="e">
        <f>'WS-2, WS-3, &amp; WS-4'!$B$28*$M$3*H221</f>
        <v>#VALUE!</v>
      </c>
      <c r="D221" s="70">
        <v>0</v>
      </c>
      <c r="E221" s="70" t="e">
        <f>MAX(0,F221-$M$4)</f>
        <v>#VALUE!</v>
      </c>
      <c r="F221" s="71" t="e">
        <f t="shared" si="6"/>
        <v>#VALUE!</v>
      </c>
      <c r="G221" s="70" t="e">
        <f t="shared" si="7"/>
        <v>#VALUE!</v>
      </c>
      <c r="H221" s="70" t="e">
        <f>_xlfn.IFS('WS-2, WS-3, &amp; WS-4'!$B$6='Watershed Precip Data'!$C$3,'Watershed Precip Data'!C223,'Watershed Precip Data'!$C$14='Watershed Precip Data'!$D$3,'Watershed Precip Data'!D223,'WS-2, WS-3, &amp; WS-4'!$B$6='Watershed Precip Data'!$E$3,'Watershed Precip Data'!E223,'WS-2, WS-3, &amp; WS-4'!$B$6='Watershed Precip Data'!$F$3,'Watershed Precip Data'!F223,'WS-2, WS-3, &amp; WS-4'!$B$6='Watershed Precip Data'!$G$3,'Watershed Precip Data'!G223,'Watershed Precip Data'!$C$14='Watershed Precip Data'!$H$3,'Watershed Precip Data'!H223,'WS-2, WS-3, &amp; WS-4'!$B$6='Watershed Precip Data'!$I$3,'Watershed Precip Data'!I223,'WS-2, WS-3, &amp; WS-4'!$B$6='Watershed Precip Data'!$J$3,'Watershed Precip Data'!J223,'WS-2, WS-3, &amp; WS-4'!$B$6='Watershed Precip Data'!$K$3,'Watershed Precip Data'!K223)</f>
        <v>#N/A</v>
      </c>
      <c r="I221" s="238" t="e">
        <f>MIN(J221,G221+C221)</f>
        <v>#VALUE!</v>
      </c>
      <c r="J221" s="236" t="e">
        <f>'FM-1 &amp; FM-3'!$B$13*_xlfn.IFS(A221=$O$3,$R$3,A221=$O$4,$R$4,A221=$O$5,$R$5,A221=$O$6,$R$6,A221=$O$7,$R$7,A221=$O$8,$R$8,A221=$O$9, $R$9,A221=$O$10,$R$10,A221=$O$11,$R$11,A221=$O$12,$R$12,A221=$O$13,$R$13,A221=$O$14,$R$14)/30</f>
        <v>#VALUE!</v>
      </c>
    </row>
    <row r="222" spans="1:10">
      <c r="A222" s="19">
        <v>8</v>
      </c>
      <c r="B222" s="18">
        <v>7</v>
      </c>
      <c r="C222" s="70" t="e">
        <f>'WS-2, WS-3, &amp; WS-4'!$B$28*$M$3*H222</f>
        <v>#VALUE!</v>
      </c>
      <c r="D222" s="70">
        <v>0</v>
      </c>
      <c r="E222" s="70" t="e">
        <f>MAX(0,F222-$M$4)</f>
        <v>#VALUE!</v>
      </c>
      <c r="F222" s="71" t="e">
        <f t="shared" si="6"/>
        <v>#VALUE!</v>
      </c>
      <c r="G222" s="70" t="e">
        <f t="shared" si="7"/>
        <v>#VALUE!</v>
      </c>
      <c r="H222" s="70" t="e">
        <f>_xlfn.IFS('WS-2, WS-3, &amp; WS-4'!$B$6='Watershed Precip Data'!$C$3,'Watershed Precip Data'!C224,'Watershed Precip Data'!$C$14='Watershed Precip Data'!$D$3,'Watershed Precip Data'!D224,'WS-2, WS-3, &amp; WS-4'!$B$6='Watershed Precip Data'!$E$3,'Watershed Precip Data'!E224,'WS-2, WS-3, &amp; WS-4'!$B$6='Watershed Precip Data'!$F$3,'Watershed Precip Data'!F224,'WS-2, WS-3, &amp; WS-4'!$B$6='Watershed Precip Data'!$G$3,'Watershed Precip Data'!G224,'Watershed Precip Data'!$C$14='Watershed Precip Data'!$H$3,'Watershed Precip Data'!H224,'WS-2, WS-3, &amp; WS-4'!$B$6='Watershed Precip Data'!$I$3,'Watershed Precip Data'!I224,'WS-2, WS-3, &amp; WS-4'!$B$6='Watershed Precip Data'!$J$3,'Watershed Precip Data'!J224,'WS-2, WS-3, &amp; WS-4'!$B$6='Watershed Precip Data'!$K$3,'Watershed Precip Data'!K224)</f>
        <v>#N/A</v>
      </c>
      <c r="I222" s="238" t="e">
        <f>MIN(J222,G222+C222)</f>
        <v>#VALUE!</v>
      </c>
      <c r="J222" s="236" t="e">
        <f>'FM-1 &amp; FM-3'!$B$13*_xlfn.IFS(A222=$O$3,$R$3,A222=$O$4,$R$4,A222=$O$5,$R$5,A222=$O$6,$R$6,A222=$O$7,$R$7,A222=$O$8,$R$8,A222=$O$9, $R$9,A222=$O$10,$R$10,A222=$O$11,$R$11,A222=$O$12,$R$12,A222=$O$13,$R$13,A222=$O$14,$R$14)/30</f>
        <v>#VALUE!</v>
      </c>
    </row>
    <row r="223" spans="1:10">
      <c r="A223" s="19">
        <v>8</v>
      </c>
      <c r="B223" s="18">
        <v>8</v>
      </c>
      <c r="C223" s="70" t="e">
        <f>'WS-2, WS-3, &amp; WS-4'!$B$28*$M$3*H223</f>
        <v>#VALUE!</v>
      </c>
      <c r="D223" s="70">
        <v>0</v>
      </c>
      <c r="E223" s="70" t="e">
        <f>MAX(0,F223-$M$4)</f>
        <v>#VALUE!</v>
      </c>
      <c r="F223" s="71" t="e">
        <f t="shared" si="6"/>
        <v>#VALUE!</v>
      </c>
      <c r="G223" s="70" t="e">
        <f t="shared" si="7"/>
        <v>#VALUE!</v>
      </c>
      <c r="H223" s="70" t="e">
        <f>_xlfn.IFS('WS-2, WS-3, &amp; WS-4'!$B$6='Watershed Precip Data'!$C$3,'Watershed Precip Data'!C225,'Watershed Precip Data'!$C$14='Watershed Precip Data'!$D$3,'Watershed Precip Data'!D225,'WS-2, WS-3, &amp; WS-4'!$B$6='Watershed Precip Data'!$E$3,'Watershed Precip Data'!E225,'WS-2, WS-3, &amp; WS-4'!$B$6='Watershed Precip Data'!$F$3,'Watershed Precip Data'!F225,'WS-2, WS-3, &amp; WS-4'!$B$6='Watershed Precip Data'!$G$3,'Watershed Precip Data'!G225,'Watershed Precip Data'!$C$14='Watershed Precip Data'!$H$3,'Watershed Precip Data'!H225,'WS-2, WS-3, &amp; WS-4'!$B$6='Watershed Precip Data'!$I$3,'Watershed Precip Data'!I225,'WS-2, WS-3, &amp; WS-4'!$B$6='Watershed Precip Data'!$J$3,'Watershed Precip Data'!J225,'WS-2, WS-3, &amp; WS-4'!$B$6='Watershed Precip Data'!$K$3,'Watershed Precip Data'!K225)</f>
        <v>#N/A</v>
      </c>
      <c r="I223" s="238" t="e">
        <f>MIN(J223,G223+C223)</f>
        <v>#VALUE!</v>
      </c>
      <c r="J223" s="236" t="e">
        <f>'FM-1 &amp; FM-3'!$B$13*_xlfn.IFS(A223=$O$3,$R$3,A223=$O$4,$R$4,A223=$O$5,$R$5,A223=$O$6,$R$6,A223=$O$7,$R$7,A223=$O$8,$R$8,A223=$O$9, $R$9,A223=$O$10,$R$10,A223=$O$11,$R$11,A223=$O$12,$R$12,A223=$O$13,$R$13,A223=$O$14,$R$14)/30</f>
        <v>#VALUE!</v>
      </c>
    </row>
    <row r="224" spans="1:10">
      <c r="A224" s="19">
        <v>8</v>
      </c>
      <c r="B224" s="18">
        <v>9</v>
      </c>
      <c r="C224" s="70" t="e">
        <f>'WS-2, WS-3, &amp; WS-4'!$B$28*$M$3*H224</f>
        <v>#VALUE!</v>
      </c>
      <c r="D224" s="70">
        <v>0</v>
      </c>
      <c r="E224" s="70" t="e">
        <f>MAX(0,F224-$M$4)</f>
        <v>#VALUE!</v>
      </c>
      <c r="F224" s="71" t="e">
        <f t="shared" si="6"/>
        <v>#VALUE!</v>
      </c>
      <c r="G224" s="70" t="e">
        <f t="shared" si="7"/>
        <v>#VALUE!</v>
      </c>
      <c r="H224" s="70" t="e">
        <f>_xlfn.IFS('WS-2, WS-3, &amp; WS-4'!$B$6='Watershed Precip Data'!$C$3,'Watershed Precip Data'!C226,'Watershed Precip Data'!$C$14='Watershed Precip Data'!$D$3,'Watershed Precip Data'!D226,'WS-2, WS-3, &amp; WS-4'!$B$6='Watershed Precip Data'!$E$3,'Watershed Precip Data'!E226,'WS-2, WS-3, &amp; WS-4'!$B$6='Watershed Precip Data'!$F$3,'Watershed Precip Data'!F226,'WS-2, WS-3, &amp; WS-4'!$B$6='Watershed Precip Data'!$G$3,'Watershed Precip Data'!G226,'Watershed Precip Data'!$C$14='Watershed Precip Data'!$H$3,'Watershed Precip Data'!H226,'WS-2, WS-3, &amp; WS-4'!$B$6='Watershed Precip Data'!$I$3,'Watershed Precip Data'!I226,'WS-2, WS-3, &amp; WS-4'!$B$6='Watershed Precip Data'!$J$3,'Watershed Precip Data'!J226,'WS-2, WS-3, &amp; WS-4'!$B$6='Watershed Precip Data'!$K$3,'Watershed Precip Data'!K226)</f>
        <v>#N/A</v>
      </c>
      <c r="I224" s="238" t="e">
        <f>MIN(J224,G224+C224)</f>
        <v>#VALUE!</v>
      </c>
      <c r="J224" s="236" t="e">
        <f>'FM-1 &amp; FM-3'!$B$13*_xlfn.IFS(A224=$O$3,$R$3,A224=$O$4,$R$4,A224=$O$5,$R$5,A224=$O$6,$R$6,A224=$O$7,$R$7,A224=$O$8,$R$8,A224=$O$9, $R$9,A224=$O$10,$R$10,A224=$O$11,$R$11,A224=$O$12,$R$12,A224=$O$13,$R$13,A224=$O$14,$R$14)/30</f>
        <v>#VALUE!</v>
      </c>
    </row>
    <row r="225" spans="1:10">
      <c r="A225" s="19">
        <v>8</v>
      </c>
      <c r="B225" s="18">
        <v>10</v>
      </c>
      <c r="C225" s="70" t="e">
        <f>'WS-2, WS-3, &amp; WS-4'!$B$28*$M$3*H225</f>
        <v>#VALUE!</v>
      </c>
      <c r="D225" s="70">
        <v>0</v>
      </c>
      <c r="E225" s="70" t="e">
        <f>MAX(0,F225-$M$4)</f>
        <v>#VALUE!</v>
      </c>
      <c r="F225" s="71" t="e">
        <f t="shared" si="6"/>
        <v>#VALUE!</v>
      </c>
      <c r="G225" s="70" t="e">
        <f t="shared" si="7"/>
        <v>#VALUE!</v>
      </c>
      <c r="H225" s="70" t="e">
        <f>_xlfn.IFS('WS-2, WS-3, &amp; WS-4'!$B$6='Watershed Precip Data'!$C$3,'Watershed Precip Data'!C227,'Watershed Precip Data'!$C$14='Watershed Precip Data'!$D$3,'Watershed Precip Data'!D227,'WS-2, WS-3, &amp; WS-4'!$B$6='Watershed Precip Data'!$E$3,'Watershed Precip Data'!E227,'WS-2, WS-3, &amp; WS-4'!$B$6='Watershed Precip Data'!$F$3,'Watershed Precip Data'!F227,'WS-2, WS-3, &amp; WS-4'!$B$6='Watershed Precip Data'!$G$3,'Watershed Precip Data'!G227,'Watershed Precip Data'!$C$14='Watershed Precip Data'!$H$3,'Watershed Precip Data'!H227,'WS-2, WS-3, &amp; WS-4'!$B$6='Watershed Precip Data'!$I$3,'Watershed Precip Data'!I227,'WS-2, WS-3, &amp; WS-4'!$B$6='Watershed Precip Data'!$J$3,'Watershed Precip Data'!J227,'WS-2, WS-3, &amp; WS-4'!$B$6='Watershed Precip Data'!$K$3,'Watershed Precip Data'!K227)</f>
        <v>#N/A</v>
      </c>
      <c r="I225" s="238" t="e">
        <f>MIN(J225,G225+C225)</f>
        <v>#VALUE!</v>
      </c>
      <c r="J225" s="236" t="e">
        <f>'FM-1 &amp; FM-3'!$B$13*_xlfn.IFS(A225=$O$3,$R$3,A225=$O$4,$R$4,A225=$O$5,$R$5,A225=$O$6,$R$6,A225=$O$7,$R$7,A225=$O$8,$R$8,A225=$O$9, $R$9,A225=$O$10,$R$10,A225=$O$11,$R$11,A225=$O$12,$R$12,A225=$O$13,$R$13,A225=$O$14,$R$14)/30</f>
        <v>#VALUE!</v>
      </c>
    </row>
    <row r="226" spans="1:10">
      <c r="A226" s="19">
        <v>8</v>
      </c>
      <c r="B226" s="18">
        <v>11</v>
      </c>
      <c r="C226" s="70" t="e">
        <f>'WS-2, WS-3, &amp; WS-4'!$B$28*$M$3*H226</f>
        <v>#VALUE!</v>
      </c>
      <c r="D226" s="70">
        <v>0</v>
      </c>
      <c r="E226" s="70" t="e">
        <f>MAX(0,F226-$M$4)</f>
        <v>#VALUE!</v>
      </c>
      <c r="F226" s="71" t="e">
        <f t="shared" si="6"/>
        <v>#VALUE!</v>
      </c>
      <c r="G226" s="70" t="e">
        <f t="shared" si="7"/>
        <v>#VALUE!</v>
      </c>
      <c r="H226" s="70" t="e">
        <f>_xlfn.IFS('WS-2, WS-3, &amp; WS-4'!$B$6='Watershed Precip Data'!$C$3,'Watershed Precip Data'!C228,'Watershed Precip Data'!$C$14='Watershed Precip Data'!$D$3,'Watershed Precip Data'!D228,'WS-2, WS-3, &amp; WS-4'!$B$6='Watershed Precip Data'!$E$3,'Watershed Precip Data'!E228,'WS-2, WS-3, &amp; WS-4'!$B$6='Watershed Precip Data'!$F$3,'Watershed Precip Data'!F228,'WS-2, WS-3, &amp; WS-4'!$B$6='Watershed Precip Data'!$G$3,'Watershed Precip Data'!G228,'Watershed Precip Data'!$C$14='Watershed Precip Data'!$H$3,'Watershed Precip Data'!H228,'WS-2, WS-3, &amp; WS-4'!$B$6='Watershed Precip Data'!$I$3,'Watershed Precip Data'!I228,'WS-2, WS-3, &amp; WS-4'!$B$6='Watershed Precip Data'!$J$3,'Watershed Precip Data'!J228,'WS-2, WS-3, &amp; WS-4'!$B$6='Watershed Precip Data'!$K$3,'Watershed Precip Data'!K228)</f>
        <v>#N/A</v>
      </c>
      <c r="I226" s="238" t="e">
        <f>MIN(J226,G226+C226)</f>
        <v>#VALUE!</v>
      </c>
      <c r="J226" s="236" t="e">
        <f>'FM-1 &amp; FM-3'!$B$13*_xlfn.IFS(A226=$O$3,$R$3,A226=$O$4,$R$4,A226=$O$5,$R$5,A226=$O$6,$R$6,A226=$O$7,$R$7,A226=$O$8,$R$8,A226=$O$9, $R$9,A226=$O$10,$R$10,A226=$O$11,$R$11,A226=$O$12,$R$12,A226=$O$13,$R$13,A226=$O$14,$R$14)/30</f>
        <v>#VALUE!</v>
      </c>
    </row>
    <row r="227" spans="1:10">
      <c r="A227" s="19">
        <v>8</v>
      </c>
      <c r="B227" s="18">
        <v>12</v>
      </c>
      <c r="C227" s="70" t="e">
        <f>'WS-2, WS-3, &amp; WS-4'!$B$28*$M$3*H227</f>
        <v>#VALUE!</v>
      </c>
      <c r="D227" s="70">
        <v>0</v>
      </c>
      <c r="E227" s="70" t="e">
        <f>MAX(0,F227-$M$4)</f>
        <v>#VALUE!</v>
      </c>
      <c r="F227" s="71" t="e">
        <f t="shared" si="6"/>
        <v>#VALUE!</v>
      </c>
      <c r="G227" s="70" t="e">
        <f t="shared" si="7"/>
        <v>#VALUE!</v>
      </c>
      <c r="H227" s="70" t="e">
        <f>_xlfn.IFS('WS-2, WS-3, &amp; WS-4'!$B$6='Watershed Precip Data'!$C$3,'Watershed Precip Data'!C229,'Watershed Precip Data'!$C$14='Watershed Precip Data'!$D$3,'Watershed Precip Data'!D229,'WS-2, WS-3, &amp; WS-4'!$B$6='Watershed Precip Data'!$E$3,'Watershed Precip Data'!E229,'WS-2, WS-3, &amp; WS-4'!$B$6='Watershed Precip Data'!$F$3,'Watershed Precip Data'!F229,'WS-2, WS-3, &amp; WS-4'!$B$6='Watershed Precip Data'!$G$3,'Watershed Precip Data'!G229,'Watershed Precip Data'!$C$14='Watershed Precip Data'!$H$3,'Watershed Precip Data'!H229,'WS-2, WS-3, &amp; WS-4'!$B$6='Watershed Precip Data'!$I$3,'Watershed Precip Data'!I229,'WS-2, WS-3, &amp; WS-4'!$B$6='Watershed Precip Data'!$J$3,'Watershed Precip Data'!J229,'WS-2, WS-3, &amp; WS-4'!$B$6='Watershed Precip Data'!$K$3,'Watershed Precip Data'!K229)</f>
        <v>#N/A</v>
      </c>
      <c r="I227" s="238" t="e">
        <f>MIN(J227,G227+C227)</f>
        <v>#VALUE!</v>
      </c>
      <c r="J227" s="236" t="e">
        <f>'FM-1 &amp; FM-3'!$B$13*_xlfn.IFS(A227=$O$3,$R$3,A227=$O$4,$R$4,A227=$O$5,$R$5,A227=$O$6,$R$6,A227=$O$7,$R$7,A227=$O$8,$R$8,A227=$O$9, $R$9,A227=$O$10,$R$10,A227=$O$11,$R$11,A227=$O$12,$R$12,A227=$O$13,$R$13,A227=$O$14,$R$14)/30</f>
        <v>#VALUE!</v>
      </c>
    </row>
    <row r="228" spans="1:10">
      <c r="A228" s="19">
        <v>8</v>
      </c>
      <c r="B228" s="18">
        <v>13</v>
      </c>
      <c r="C228" s="70" t="e">
        <f>'WS-2, WS-3, &amp; WS-4'!$B$28*$M$3*H228</f>
        <v>#VALUE!</v>
      </c>
      <c r="D228" s="70">
        <v>0</v>
      </c>
      <c r="E228" s="70" t="e">
        <f>MAX(0,F228-$M$4)</f>
        <v>#VALUE!</v>
      </c>
      <c r="F228" s="71" t="e">
        <f t="shared" si="6"/>
        <v>#VALUE!</v>
      </c>
      <c r="G228" s="70" t="e">
        <f t="shared" si="7"/>
        <v>#VALUE!</v>
      </c>
      <c r="H228" s="70" t="e">
        <f>_xlfn.IFS('WS-2, WS-3, &amp; WS-4'!$B$6='Watershed Precip Data'!$C$3,'Watershed Precip Data'!C230,'Watershed Precip Data'!$C$14='Watershed Precip Data'!$D$3,'Watershed Precip Data'!D230,'WS-2, WS-3, &amp; WS-4'!$B$6='Watershed Precip Data'!$E$3,'Watershed Precip Data'!E230,'WS-2, WS-3, &amp; WS-4'!$B$6='Watershed Precip Data'!$F$3,'Watershed Precip Data'!F230,'WS-2, WS-3, &amp; WS-4'!$B$6='Watershed Precip Data'!$G$3,'Watershed Precip Data'!G230,'Watershed Precip Data'!$C$14='Watershed Precip Data'!$H$3,'Watershed Precip Data'!H230,'WS-2, WS-3, &amp; WS-4'!$B$6='Watershed Precip Data'!$I$3,'Watershed Precip Data'!I230,'WS-2, WS-3, &amp; WS-4'!$B$6='Watershed Precip Data'!$J$3,'Watershed Precip Data'!J230,'WS-2, WS-3, &amp; WS-4'!$B$6='Watershed Precip Data'!$K$3,'Watershed Precip Data'!K230)</f>
        <v>#N/A</v>
      </c>
      <c r="I228" s="238" t="e">
        <f>MIN(J228,G228+C228)</f>
        <v>#VALUE!</v>
      </c>
      <c r="J228" s="236" t="e">
        <f>'FM-1 &amp; FM-3'!$B$13*_xlfn.IFS(A228=$O$3,$R$3,A228=$O$4,$R$4,A228=$O$5,$R$5,A228=$O$6,$R$6,A228=$O$7,$R$7,A228=$O$8,$R$8,A228=$O$9, $R$9,A228=$O$10,$R$10,A228=$O$11,$R$11,A228=$O$12,$R$12,A228=$O$13,$R$13,A228=$O$14,$R$14)/30</f>
        <v>#VALUE!</v>
      </c>
    </row>
    <row r="229" spans="1:10">
      <c r="A229" s="19">
        <v>8</v>
      </c>
      <c r="B229" s="18">
        <v>14</v>
      </c>
      <c r="C229" s="70" t="e">
        <f>'WS-2, WS-3, &amp; WS-4'!$B$28*$M$3*H229</f>
        <v>#VALUE!</v>
      </c>
      <c r="D229" s="70">
        <v>0</v>
      </c>
      <c r="E229" s="70" t="e">
        <f>MAX(0,F229-$M$4)</f>
        <v>#VALUE!</v>
      </c>
      <c r="F229" s="71" t="e">
        <f t="shared" si="6"/>
        <v>#VALUE!</v>
      </c>
      <c r="G229" s="70" t="e">
        <f t="shared" si="7"/>
        <v>#VALUE!</v>
      </c>
      <c r="H229" s="70" t="e">
        <f>_xlfn.IFS('WS-2, WS-3, &amp; WS-4'!$B$6='Watershed Precip Data'!$C$3,'Watershed Precip Data'!C231,'Watershed Precip Data'!$C$14='Watershed Precip Data'!$D$3,'Watershed Precip Data'!D231,'WS-2, WS-3, &amp; WS-4'!$B$6='Watershed Precip Data'!$E$3,'Watershed Precip Data'!E231,'WS-2, WS-3, &amp; WS-4'!$B$6='Watershed Precip Data'!$F$3,'Watershed Precip Data'!F231,'WS-2, WS-3, &amp; WS-4'!$B$6='Watershed Precip Data'!$G$3,'Watershed Precip Data'!G231,'Watershed Precip Data'!$C$14='Watershed Precip Data'!$H$3,'Watershed Precip Data'!H231,'WS-2, WS-3, &amp; WS-4'!$B$6='Watershed Precip Data'!$I$3,'Watershed Precip Data'!I231,'WS-2, WS-3, &amp; WS-4'!$B$6='Watershed Precip Data'!$J$3,'Watershed Precip Data'!J231,'WS-2, WS-3, &amp; WS-4'!$B$6='Watershed Precip Data'!$K$3,'Watershed Precip Data'!K231)</f>
        <v>#N/A</v>
      </c>
      <c r="I229" s="238" t="e">
        <f>MIN(J229,G229+C229)</f>
        <v>#VALUE!</v>
      </c>
      <c r="J229" s="236" t="e">
        <f>'FM-1 &amp; FM-3'!$B$13*_xlfn.IFS(A229=$O$3,$R$3,A229=$O$4,$R$4,A229=$O$5,$R$5,A229=$O$6,$R$6,A229=$O$7,$R$7,A229=$O$8,$R$8,A229=$O$9, $R$9,A229=$O$10,$R$10,A229=$O$11,$R$11,A229=$O$12,$R$12,A229=$O$13,$R$13,A229=$O$14,$R$14)/30</f>
        <v>#VALUE!</v>
      </c>
    </row>
    <row r="230" spans="1:10">
      <c r="A230" s="19">
        <v>8</v>
      </c>
      <c r="B230" s="18">
        <v>15</v>
      </c>
      <c r="C230" s="70" t="e">
        <f>'WS-2, WS-3, &amp; WS-4'!$B$28*$M$3*H230</f>
        <v>#VALUE!</v>
      </c>
      <c r="D230" s="70">
        <v>0</v>
      </c>
      <c r="E230" s="70" t="e">
        <f>MAX(0,F230-$M$4)</f>
        <v>#VALUE!</v>
      </c>
      <c r="F230" s="71" t="e">
        <f t="shared" si="6"/>
        <v>#VALUE!</v>
      </c>
      <c r="G230" s="70" t="e">
        <f t="shared" si="7"/>
        <v>#VALUE!</v>
      </c>
      <c r="H230" s="70" t="e">
        <f>_xlfn.IFS('WS-2, WS-3, &amp; WS-4'!$B$6='Watershed Precip Data'!$C$3,'Watershed Precip Data'!C232,'Watershed Precip Data'!$C$14='Watershed Precip Data'!$D$3,'Watershed Precip Data'!D232,'WS-2, WS-3, &amp; WS-4'!$B$6='Watershed Precip Data'!$E$3,'Watershed Precip Data'!E232,'WS-2, WS-3, &amp; WS-4'!$B$6='Watershed Precip Data'!$F$3,'Watershed Precip Data'!F232,'WS-2, WS-3, &amp; WS-4'!$B$6='Watershed Precip Data'!$G$3,'Watershed Precip Data'!G232,'Watershed Precip Data'!$C$14='Watershed Precip Data'!$H$3,'Watershed Precip Data'!H232,'WS-2, WS-3, &amp; WS-4'!$B$6='Watershed Precip Data'!$I$3,'Watershed Precip Data'!I232,'WS-2, WS-3, &amp; WS-4'!$B$6='Watershed Precip Data'!$J$3,'Watershed Precip Data'!J232,'WS-2, WS-3, &amp; WS-4'!$B$6='Watershed Precip Data'!$K$3,'Watershed Precip Data'!K232)</f>
        <v>#N/A</v>
      </c>
      <c r="I230" s="238" t="e">
        <f>MIN(J230,G230+C230)</f>
        <v>#VALUE!</v>
      </c>
      <c r="J230" s="236" t="e">
        <f>'FM-1 &amp; FM-3'!$B$13*_xlfn.IFS(A230=$O$3,$R$3,A230=$O$4,$R$4,A230=$O$5,$R$5,A230=$O$6,$R$6,A230=$O$7,$R$7,A230=$O$8,$R$8,A230=$O$9, $R$9,A230=$O$10,$R$10,A230=$O$11,$R$11,A230=$O$12,$R$12,A230=$O$13,$R$13,A230=$O$14,$R$14)/30</f>
        <v>#VALUE!</v>
      </c>
    </row>
    <row r="231" spans="1:10">
      <c r="A231" s="19">
        <v>8</v>
      </c>
      <c r="B231" s="18">
        <v>16</v>
      </c>
      <c r="C231" s="70" t="e">
        <f>'WS-2, WS-3, &amp; WS-4'!$B$28*$M$3*H231</f>
        <v>#VALUE!</v>
      </c>
      <c r="D231" s="70">
        <v>0</v>
      </c>
      <c r="E231" s="70" t="e">
        <f>MAX(0,F231-$M$4)</f>
        <v>#VALUE!</v>
      </c>
      <c r="F231" s="71" t="e">
        <f t="shared" si="6"/>
        <v>#VALUE!</v>
      </c>
      <c r="G231" s="70" t="e">
        <f t="shared" si="7"/>
        <v>#VALUE!</v>
      </c>
      <c r="H231" s="70" t="e">
        <f>_xlfn.IFS('WS-2, WS-3, &amp; WS-4'!$B$6='Watershed Precip Data'!$C$3,'Watershed Precip Data'!C233,'Watershed Precip Data'!$C$14='Watershed Precip Data'!$D$3,'Watershed Precip Data'!D233,'WS-2, WS-3, &amp; WS-4'!$B$6='Watershed Precip Data'!$E$3,'Watershed Precip Data'!E233,'WS-2, WS-3, &amp; WS-4'!$B$6='Watershed Precip Data'!$F$3,'Watershed Precip Data'!F233,'WS-2, WS-3, &amp; WS-4'!$B$6='Watershed Precip Data'!$G$3,'Watershed Precip Data'!G233,'Watershed Precip Data'!$C$14='Watershed Precip Data'!$H$3,'Watershed Precip Data'!H233,'WS-2, WS-3, &amp; WS-4'!$B$6='Watershed Precip Data'!$I$3,'Watershed Precip Data'!I233,'WS-2, WS-3, &amp; WS-4'!$B$6='Watershed Precip Data'!$J$3,'Watershed Precip Data'!J233,'WS-2, WS-3, &amp; WS-4'!$B$6='Watershed Precip Data'!$K$3,'Watershed Precip Data'!K233)</f>
        <v>#N/A</v>
      </c>
      <c r="I231" s="238" t="e">
        <f>MIN(J231,G231+C231)</f>
        <v>#VALUE!</v>
      </c>
      <c r="J231" s="236" t="e">
        <f>'FM-1 &amp; FM-3'!$B$13*_xlfn.IFS(A231=$O$3,$R$3,A231=$O$4,$R$4,A231=$O$5,$R$5,A231=$O$6,$R$6,A231=$O$7,$R$7,A231=$O$8,$R$8,A231=$O$9, $R$9,A231=$O$10,$R$10,A231=$O$11,$R$11,A231=$O$12,$R$12,A231=$O$13,$R$13,A231=$O$14,$R$14)/30</f>
        <v>#VALUE!</v>
      </c>
    </row>
    <row r="232" spans="1:10">
      <c r="A232" s="19">
        <v>8</v>
      </c>
      <c r="B232" s="18">
        <v>17</v>
      </c>
      <c r="C232" s="70" t="e">
        <f>'WS-2, WS-3, &amp; WS-4'!$B$28*$M$3*H232</f>
        <v>#VALUE!</v>
      </c>
      <c r="D232" s="70">
        <v>0</v>
      </c>
      <c r="E232" s="70" t="e">
        <f>MAX(0,F232-$M$4)</f>
        <v>#VALUE!</v>
      </c>
      <c r="F232" s="71" t="e">
        <f t="shared" si="6"/>
        <v>#VALUE!</v>
      </c>
      <c r="G232" s="70" t="e">
        <f t="shared" si="7"/>
        <v>#VALUE!</v>
      </c>
      <c r="H232" s="70" t="e">
        <f>_xlfn.IFS('WS-2, WS-3, &amp; WS-4'!$B$6='Watershed Precip Data'!$C$3,'Watershed Precip Data'!C234,'Watershed Precip Data'!$C$14='Watershed Precip Data'!$D$3,'Watershed Precip Data'!D234,'WS-2, WS-3, &amp; WS-4'!$B$6='Watershed Precip Data'!$E$3,'Watershed Precip Data'!E234,'WS-2, WS-3, &amp; WS-4'!$B$6='Watershed Precip Data'!$F$3,'Watershed Precip Data'!F234,'WS-2, WS-3, &amp; WS-4'!$B$6='Watershed Precip Data'!$G$3,'Watershed Precip Data'!G234,'Watershed Precip Data'!$C$14='Watershed Precip Data'!$H$3,'Watershed Precip Data'!H234,'WS-2, WS-3, &amp; WS-4'!$B$6='Watershed Precip Data'!$I$3,'Watershed Precip Data'!I234,'WS-2, WS-3, &amp; WS-4'!$B$6='Watershed Precip Data'!$J$3,'Watershed Precip Data'!J234,'WS-2, WS-3, &amp; WS-4'!$B$6='Watershed Precip Data'!$K$3,'Watershed Precip Data'!K234)</f>
        <v>#N/A</v>
      </c>
      <c r="I232" s="238" t="e">
        <f>MIN(J232,G232+C232)</f>
        <v>#VALUE!</v>
      </c>
      <c r="J232" s="236" t="e">
        <f>'FM-1 &amp; FM-3'!$B$13*_xlfn.IFS(A232=$O$3,$R$3,A232=$O$4,$R$4,A232=$O$5,$R$5,A232=$O$6,$R$6,A232=$O$7,$R$7,A232=$O$8,$R$8,A232=$O$9, $R$9,A232=$O$10,$R$10,A232=$O$11,$R$11,A232=$O$12,$R$12,A232=$O$13,$R$13,A232=$O$14,$R$14)/30</f>
        <v>#VALUE!</v>
      </c>
    </row>
    <row r="233" spans="1:10">
      <c r="A233" s="19">
        <v>8</v>
      </c>
      <c r="B233" s="18">
        <v>18</v>
      </c>
      <c r="C233" s="70" t="e">
        <f>'WS-2, WS-3, &amp; WS-4'!$B$28*$M$3*H233</f>
        <v>#VALUE!</v>
      </c>
      <c r="D233" s="70">
        <v>0</v>
      </c>
      <c r="E233" s="70" t="e">
        <f>MAX(0,F233-$M$4)</f>
        <v>#VALUE!</v>
      </c>
      <c r="F233" s="71" t="e">
        <f t="shared" si="6"/>
        <v>#VALUE!</v>
      </c>
      <c r="G233" s="70" t="e">
        <f t="shared" si="7"/>
        <v>#VALUE!</v>
      </c>
      <c r="H233" s="70" t="e">
        <f>_xlfn.IFS('WS-2, WS-3, &amp; WS-4'!$B$6='Watershed Precip Data'!$C$3,'Watershed Precip Data'!C235,'Watershed Precip Data'!$C$14='Watershed Precip Data'!$D$3,'Watershed Precip Data'!D235,'WS-2, WS-3, &amp; WS-4'!$B$6='Watershed Precip Data'!$E$3,'Watershed Precip Data'!E235,'WS-2, WS-3, &amp; WS-4'!$B$6='Watershed Precip Data'!$F$3,'Watershed Precip Data'!F235,'WS-2, WS-3, &amp; WS-4'!$B$6='Watershed Precip Data'!$G$3,'Watershed Precip Data'!G235,'Watershed Precip Data'!$C$14='Watershed Precip Data'!$H$3,'Watershed Precip Data'!H235,'WS-2, WS-3, &amp; WS-4'!$B$6='Watershed Precip Data'!$I$3,'Watershed Precip Data'!I235,'WS-2, WS-3, &amp; WS-4'!$B$6='Watershed Precip Data'!$J$3,'Watershed Precip Data'!J235,'WS-2, WS-3, &amp; WS-4'!$B$6='Watershed Precip Data'!$K$3,'Watershed Precip Data'!K235)</f>
        <v>#N/A</v>
      </c>
      <c r="I233" s="238" t="e">
        <f>MIN(J233,G233+C233)</f>
        <v>#VALUE!</v>
      </c>
      <c r="J233" s="236" t="e">
        <f>'FM-1 &amp; FM-3'!$B$13*_xlfn.IFS(A233=$O$3,$R$3,A233=$O$4,$R$4,A233=$O$5,$R$5,A233=$O$6,$R$6,A233=$O$7,$R$7,A233=$O$8,$R$8,A233=$O$9, $R$9,A233=$O$10,$R$10,A233=$O$11,$R$11,A233=$O$12,$R$12,A233=$O$13,$R$13,A233=$O$14,$R$14)/30</f>
        <v>#VALUE!</v>
      </c>
    </row>
    <row r="234" spans="1:10">
      <c r="A234" s="19">
        <v>8</v>
      </c>
      <c r="B234" s="18">
        <v>19</v>
      </c>
      <c r="C234" s="70" t="e">
        <f>'WS-2, WS-3, &amp; WS-4'!$B$28*$M$3*H234</f>
        <v>#VALUE!</v>
      </c>
      <c r="D234" s="70">
        <v>0</v>
      </c>
      <c r="E234" s="70" t="e">
        <f>MAX(0,F234-$M$4)</f>
        <v>#VALUE!</v>
      </c>
      <c r="F234" s="71" t="e">
        <f t="shared" si="6"/>
        <v>#VALUE!</v>
      </c>
      <c r="G234" s="70" t="e">
        <f t="shared" si="7"/>
        <v>#VALUE!</v>
      </c>
      <c r="H234" s="70" t="e">
        <f>_xlfn.IFS('WS-2, WS-3, &amp; WS-4'!$B$6='Watershed Precip Data'!$C$3,'Watershed Precip Data'!C236,'Watershed Precip Data'!$C$14='Watershed Precip Data'!$D$3,'Watershed Precip Data'!D236,'WS-2, WS-3, &amp; WS-4'!$B$6='Watershed Precip Data'!$E$3,'Watershed Precip Data'!E236,'WS-2, WS-3, &amp; WS-4'!$B$6='Watershed Precip Data'!$F$3,'Watershed Precip Data'!F236,'WS-2, WS-3, &amp; WS-4'!$B$6='Watershed Precip Data'!$G$3,'Watershed Precip Data'!G236,'Watershed Precip Data'!$C$14='Watershed Precip Data'!$H$3,'Watershed Precip Data'!H236,'WS-2, WS-3, &amp; WS-4'!$B$6='Watershed Precip Data'!$I$3,'Watershed Precip Data'!I236,'WS-2, WS-3, &amp; WS-4'!$B$6='Watershed Precip Data'!$J$3,'Watershed Precip Data'!J236,'WS-2, WS-3, &amp; WS-4'!$B$6='Watershed Precip Data'!$K$3,'Watershed Precip Data'!K236)</f>
        <v>#N/A</v>
      </c>
      <c r="I234" s="238" t="e">
        <f>MIN(J234,G234+C234)</f>
        <v>#VALUE!</v>
      </c>
      <c r="J234" s="236" t="e">
        <f>'FM-1 &amp; FM-3'!$B$13*_xlfn.IFS(A234=$O$3,$R$3,A234=$O$4,$R$4,A234=$O$5,$R$5,A234=$O$6,$R$6,A234=$O$7,$R$7,A234=$O$8,$R$8,A234=$O$9, $R$9,A234=$O$10,$R$10,A234=$O$11,$R$11,A234=$O$12,$R$12,A234=$O$13,$R$13,A234=$O$14,$R$14)/30</f>
        <v>#VALUE!</v>
      </c>
    </row>
    <row r="235" spans="1:10">
      <c r="A235" s="19">
        <v>8</v>
      </c>
      <c r="B235" s="18">
        <v>20</v>
      </c>
      <c r="C235" s="70" t="e">
        <f>'WS-2, WS-3, &amp; WS-4'!$B$28*$M$3*H235</f>
        <v>#VALUE!</v>
      </c>
      <c r="D235" s="70">
        <v>0</v>
      </c>
      <c r="E235" s="70" t="e">
        <f>MAX(0,F235-$M$4)</f>
        <v>#VALUE!</v>
      </c>
      <c r="F235" s="71" t="e">
        <f t="shared" si="6"/>
        <v>#VALUE!</v>
      </c>
      <c r="G235" s="70" t="e">
        <f t="shared" si="7"/>
        <v>#VALUE!</v>
      </c>
      <c r="H235" s="70" t="e">
        <f>_xlfn.IFS('WS-2, WS-3, &amp; WS-4'!$B$6='Watershed Precip Data'!$C$3,'Watershed Precip Data'!C237,'Watershed Precip Data'!$C$14='Watershed Precip Data'!$D$3,'Watershed Precip Data'!D237,'WS-2, WS-3, &amp; WS-4'!$B$6='Watershed Precip Data'!$E$3,'Watershed Precip Data'!E237,'WS-2, WS-3, &amp; WS-4'!$B$6='Watershed Precip Data'!$F$3,'Watershed Precip Data'!F237,'WS-2, WS-3, &amp; WS-4'!$B$6='Watershed Precip Data'!$G$3,'Watershed Precip Data'!G237,'Watershed Precip Data'!$C$14='Watershed Precip Data'!$H$3,'Watershed Precip Data'!H237,'WS-2, WS-3, &amp; WS-4'!$B$6='Watershed Precip Data'!$I$3,'Watershed Precip Data'!I237,'WS-2, WS-3, &amp; WS-4'!$B$6='Watershed Precip Data'!$J$3,'Watershed Precip Data'!J237,'WS-2, WS-3, &amp; WS-4'!$B$6='Watershed Precip Data'!$K$3,'Watershed Precip Data'!K237)</f>
        <v>#N/A</v>
      </c>
      <c r="I235" s="238" t="e">
        <f>MIN(J235,G235+C235)</f>
        <v>#VALUE!</v>
      </c>
      <c r="J235" s="236" t="e">
        <f>'FM-1 &amp; FM-3'!$B$13*_xlfn.IFS(A235=$O$3,$R$3,A235=$O$4,$R$4,A235=$O$5,$R$5,A235=$O$6,$R$6,A235=$O$7,$R$7,A235=$O$8,$R$8,A235=$O$9, $R$9,A235=$O$10,$R$10,A235=$O$11,$R$11,A235=$O$12,$R$12,A235=$O$13,$R$13,A235=$O$14,$R$14)/30</f>
        <v>#VALUE!</v>
      </c>
    </row>
    <row r="236" spans="1:10">
      <c r="A236" s="19">
        <v>8</v>
      </c>
      <c r="B236" s="18">
        <v>21</v>
      </c>
      <c r="C236" s="70" t="e">
        <f>'WS-2, WS-3, &amp; WS-4'!$B$28*$M$3*H236</f>
        <v>#VALUE!</v>
      </c>
      <c r="D236" s="70">
        <v>0</v>
      </c>
      <c r="E236" s="70" t="e">
        <f>MAX(0,F236-$M$4)</f>
        <v>#VALUE!</v>
      </c>
      <c r="F236" s="71" t="e">
        <f t="shared" si="6"/>
        <v>#VALUE!</v>
      </c>
      <c r="G236" s="70" t="e">
        <f t="shared" si="7"/>
        <v>#VALUE!</v>
      </c>
      <c r="H236" s="70" t="e">
        <f>_xlfn.IFS('WS-2, WS-3, &amp; WS-4'!$B$6='Watershed Precip Data'!$C$3,'Watershed Precip Data'!C238,'Watershed Precip Data'!$C$14='Watershed Precip Data'!$D$3,'Watershed Precip Data'!D238,'WS-2, WS-3, &amp; WS-4'!$B$6='Watershed Precip Data'!$E$3,'Watershed Precip Data'!E238,'WS-2, WS-3, &amp; WS-4'!$B$6='Watershed Precip Data'!$F$3,'Watershed Precip Data'!F238,'WS-2, WS-3, &amp; WS-4'!$B$6='Watershed Precip Data'!$G$3,'Watershed Precip Data'!G238,'Watershed Precip Data'!$C$14='Watershed Precip Data'!$H$3,'Watershed Precip Data'!H238,'WS-2, WS-3, &amp; WS-4'!$B$6='Watershed Precip Data'!$I$3,'Watershed Precip Data'!I238,'WS-2, WS-3, &amp; WS-4'!$B$6='Watershed Precip Data'!$J$3,'Watershed Precip Data'!J238,'WS-2, WS-3, &amp; WS-4'!$B$6='Watershed Precip Data'!$K$3,'Watershed Precip Data'!K238)</f>
        <v>#N/A</v>
      </c>
      <c r="I236" s="238" t="e">
        <f>MIN(J236,G236+C236)</f>
        <v>#VALUE!</v>
      </c>
      <c r="J236" s="236" t="e">
        <f>'FM-1 &amp; FM-3'!$B$13*_xlfn.IFS(A236=$O$3,$R$3,A236=$O$4,$R$4,A236=$O$5,$R$5,A236=$O$6,$R$6,A236=$O$7,$R$7,A236=$O$8,$R$8,A236=$O$9, $R$9,A236=$O$10,$R$10,A236=$O$11,$R$11,A236=$O$12,$R$12,A236=$O$13,$R$13,A236=$O$14,$R$14)/30</f>
        <v>#VALUE!</v>
      </c>
    </row>
    <row r="237" spans="1:10">
      <c r="A237" s="19">
        <v>8</v>
      </c>
      <c r="B237" s="18">
        <v>22</v>
      </c>
      <c r="C237" s="70" t="e">
        <f>'WS-2, WS-3, &amp; WS-4'!$B$28*$M$3*H237</f>
        <v>#VALUE!</v>
      </c>
      <c r="D237" s="70">
        <v>0</v>
      </c>
      <c r="E237" s="70" t="e">
        <f>MAX(0,F237-$M$4)</f>
        <v>#VALUE!</v>
      </c>
      <c r="F237" s="71" t="e">
        <f t="shared" si="6"/>
        <v>#VALUE!</v>
      </c>
      <c r="G237" s="70" t="e">
        <f t="shared" si="7"/>
        <v>#VALUE!</v>
      </c>
      <c r="H237" s="70" t="e">
        <f>_xlfn.IFS('WS-2, WS-3, &amp; WS-4'!$B$6='Watershed Precip Data'!$C$3,'Watershed Precip Data'!C239,'Watershed Precip Data'!$C$14='Watershed Precip Data'!$D$3,'Watershed Precip Data'!D239,'WS-2, WS-3, &amp; WS-4'!$B$6='Watershed Precip Data'!$E$3,'Watershed Precip Data'!E239,'WS-2, WS-3, &amp; WS-4'!$B$6='Watershed Precip Data'!$F$3,'Watershed Precip Data'!F239,'WS-2, WS-3, &amp; WS-4'!$B$6='Watershed Precip Data'!$G$3,'Watershed Precip Data'!G239,'Watershed Precip Data'!$C$14='Watershed Precip Data'!$H$3,'Watershed Precip Data'!H239,'WS-2, WS-3, &amp; WS-4'!$B$6='Watershed Precip Data'!$I$3,'Watershed Precip Data'!I239,'WS-2, WS-3, &amp; WS-4'!$B$6='Watershed Precip Data'!$J$3,'Watershed Precip Data'!J239,'WS-2, WS-3, &amp; WS-4'!$B$6='Watershed Precip Data'!$K$3,'Watershed Precip Data'!K239)</f>
        <v>#N/A</v>
      </c>
      <c r="I237" s="238" t="e">
        <f>MIN(J237,G237+C237)</f>
        <v>#VALUE!</v>
      </c>
      <c r="J237" s="236" t="e">
        <f>'FM-1 &amp; FM-3'!$B$13*_xlfn.IFS(A237=$O$3,$R$3,A237=$O$4,$R$4,A237=$O$5,$R$5,A237=$O$6,$R$6,A237=$O$7,$R$7,A237=$O$8,$R$8,A237=$O$9, $R$9,A237=$O$10,$R$10,A237=$O$11,$R$11,A237=$O$12,$R$12,A237=$O$13,$R$13,A237=$O$14,$R$14)/30</f>
        <v>#VALUE!</v>
      </c>
    </row>
    <row r="238" spans="1:10">
      <c r="A238" s="19">
        <v>8</v>
      </c>
      <c r="B238" s="18">
        <v>23</v>
      </c>
      <c r="C238" s="70" t="e">
        <f>'WS-2, WS-3, &amp; WS-4'!$B$28*$M$3*H238</f>
        <v>#VALUE!</v>
      </c>
      <c r="D238" s="70">
        <v>0</v>
      </c>
      <c r="E238" s="70" t="e">
        <f>MAX(0,F238-$M$4)</f>
        <v>#VALUE!</v>
      </c>
      <c r="F238" s="71" t="e">
        <f t="shared" si="6"/>
        <v>#VALUE!</v>
      </c>
      <c r="G238" s="70" t="e">
        <f t="shared" si="7"/>
        <v>#VALUE!</v>
      </c>
      <c r="H238" s="70" t="e">
        <f>_xlfn.IFS('WS-2, WS-3, &amp; WS-4'!$B$6='Watershed Precip Data'!$C$3,'Watershed Precip Data'!C240,'Watershed Precip Data'!$C$14='Watershed Precip Data'!$D$3,'Watershed Precip Data'!D240,'WS-2, WS-3, &amp; WS-4'!$B$6='Watershed Precip Data'!$E$3,'Watershed Precip Data'!E240,'WS-2, WS-3, &amp; WS-4'!$B$6='Watershed Precip Data'!$F$3,'Watershed Precip Data'!F240,'WS-2, WS-3, &amp; WS-4'!$B$6='Watershed Precip Data'!$G$3,'Watershed Precip Data'!G240,'Watershed Precip Data'!$C$14='Watershed Precip Data'!$H$3,'Watershed Precip Data'!H240,'WS-2, WS-3, &amp; WS-4'!$B$6='Watershed Precip Data'!$I$3,'Watershed Precip Data'!I240,'WS-2, WS-3, &amp; WS-4'!$B$6='Watershed Precip Data'!$J$3,'Watershed Precip Data'!J240,'WS-2, WS-3, &amp; WS-4'!$B$6='Watershed Precip Data'!$K$3,'Watershed Precip Data'!K240)</f>
        <v>#N/A</v>
      </c>
      <c r="I238" s="238" t="e">
        <f>MIN(J238,G238+C238)</f>
        <v>#VALUE!</v>
      </c>
      <c r="J238" s="236" t="e">
        <f>'FM-1 &amp; FM-3'!$B$13*_xlfn.IFS(A238=$O$3,$R$3,A238=$O$4,$R$4,A238=$O$5,$R$5,A238=$O$6,$R$6,A238=$O$7,$R$7,A238=$O$8,$R$8,A238=$O$9, $R$9,A238=$O$10,$R$10,A238=$O$11,$R$11,A238=$O$12,$R$12,A238=$O$13,$R$13,A238=$O$14,$R$14)/30</f>
        <v>#VALUE!</v>
      </c>
    </row>
    <row r="239" spans="1:10">
      <c r="A239" s="19">
        <v>8</v>
      </c>
      <c r="B239" s="18">
        <v>24</v>
      </c>
      <c r="C239" s="70" t="e">
        <f>'WS-2, WS-3, &amp; WS-4'!$B$28*$M$3*H239</f>
        <v>#VALUE!</v>
      </c>
      <c r="D239" s="70">
        <v>0</v>
      </c>
      <c r="E239" s="70" t="e">
        <f>MAX(0,F239-$M$4)</f>
        <v>#VALUE!</v>
      </c>
      <c r="F239" s="71" t="e">
        <f t="shared" si="6"/>
        <v>#VALUE!</v>
      </c>
      <c r="G239" s="70" t="e">
        <f t="shared" si="7"/>
        <v>#VALUE!</v>
      </c>
      <c r="H239" s="70" t="e">
        <f>_xlfn.IFS('WS-2, WS-3, &amp; WS-4'!$B$6='Watershed Precip Data'!$C$3,'Watershed Precip Data'!C241,'Watershed Precip Data'!$C$14='Watershed Precip Data'!$D$3,'Watershed Precip Data'!D241,'WS-2, WS-3, &amp; WS-4'!$B$6='Watershed Precip Data'!$E$3,'Watershed Precip Data'!E241,'WS-2, WS-3, &amp; WS-4'!$B$6='Watershed Precip Data'!$F$3,'Watershed Precip Data'!F241,'WS-2, WS-3, &amp; WS-4'!$B$6='Watershed Precip Data'!$G$3,'Watershed Precip Data'!G241,'Watershed Precip Data'!$C$14='Watershed Precip Data'!$H$3,'Watershed Precip Data'!H241,'WS-2, WS-3, &amp; WS-4'!$B$6='Watershed Precip Data'!$I$3,'Watershed Precip Data'!I241,'WS-2, WS-3, &amp; WS-4'!$B$6='Watershed Precip Data'!$J$3,'Watershed Precip Data'!J241,'WS-2, WS-3, &amp; WS-4'!$B$6='Watershed Precip Data'!$K$3,'Watershed Precip Data'!K241)</f>
        <v>#N/A</v>
      </c>
      <c r="I239" s="238" t="e">
        <f>MIN(J239,G239+C239)</f>
        <v>#VALUE!</v>
      </c>
      <c r="J239" s="236" t="e">
        <f>'FM-1 &amp; FM-3'!$B$13*_xlfn.IFS(A239=$O$3,$R$3,A239=$O$4,$R$4,A239=$O$5,$R$5,A239=$O$6,$R$6,A239=$O$7,$R$7,A239=$O$8,$R$8,A239=$O$9, $R$9,A239=$O$10,$R$10,A239=$O$11,$R$11,A239=$O$12,$R$12,A239=$O$13,$R$13,A239=$O$14,$R$14)/30</f>
        <v>#VALUE!</v>
      </c>
    </row>
    <row r="240" spans="1:10">
      <c r="A240" s="19">
        <v>8</v>
      </c>
      <c r="B240" s="18">
        <v>25</v>
      </c>
      <c r="C240" s="70" t="e">
        <f>'WS-2, WS-3, &amp; WS-4'!$B$28*$M$3*H240</f>
        <v>#VALUE!</v>
      </c>
      <c r="D240" s="70">
        <v>0</v>
      </c>
      <c r="E240" s="70" t="e">
        <f>MAX(0,F240-$M$4)</f>
        <v>#VALUE!</v>
      </c>
      <c r="F240" s="71" t="e">
        <f t="shared" si="6"/>
        <v>#VALUE!</v>
      </c>
      <c r="G240" s="70" t="e">
        <f t="shared" si="7"/>
        <v>#VALUE!</v>
      </c>
      <c r="H240" s="70" t="e">
        <f>_xlfn.IFS('WS-2, WS-3, &amp; WS-4'!$B$6='Watershed Precip Data'!$C$3,'Watershed Precip Data'!C242,'Watershed Precip Data'!$C$14='Watershed Precip Data'!$D$3,'Watershed Precip Data'!D242,'WS-2, WS-3, &amp; WS-4'!$B$6='Watershed Precip Data'!$E$3,'Watershed Precip Data'!E242,'WS-2, WS-3, &amp; WS-4'!$B$6='Watershed Precip Data'!$F$3,'Watershed Precip Data'!F242,'WS-2, WS-3, &amp; WS-4'!$B$6='Watershed Precip Data'!$G$3,'Watershed Precip Data'!G242,'Watershed Precip Data'!$C$14='Watershed Precip Data'!$H$3,'Watershed Precip Data'!H242,'WS-2, WS-3, &amp; WS-4'!$B$6='Watershed Precip Data'!$I$3,'Watershed Precip Data'!I242,'WS-2, WS-3, &amp; WS-4'!$B$6='Watershed Precip Data'!$J$3,'Watershed Precip Data'!J242,'WS-2, WS-3, &amp; WS-4'!$B$6='Watershed Precip Data'!$K$3,'Watershed Precip Data'!K242)</f>
        <v>#N/A</v>
      </c>
      <c r="I240" s="238" t="e">
        <f>MIN(J240,G240+C240)</f>
        <v>#VALUE!</v>
      </c>
      <c r="J240" s="236" t="e">
        <f>'FM-1 &amp; FM-3'!$B$13*_xlfn.IFS(A240=$O$3,$R$3,A240=$O$4,$R$4,A240=$O$5,$R$5,A240=$O$6,$R$6,A240=$O$7,$R$7,A240=$O$8,$R$8,A240=$O$9, $R$9,A240=$O$10,$R$10,A240=$O$11,$R$11,A240=$O$12,$R$12,A240=$O$13,$R$13,A240=$O$14,$R$14)/30</f>
        <v>#VALUE!</v>
      </c>
    </row>
    <row r="241" spans="1:10">
      <c r="A241" s="19">
        <v>8</v>
      </c>
      <c r="B241" s="18">
        <v>26</v>
      </c>
      <c r="C241" s="70" t="e">
        <f>'WS-2, WS-3, &amp; WS-4'!$B$28*$M$3*H241</f>
        <v>#VALUE!</v>
      </c>
      <c r="D241" s="70">
        <v>0</v>
      </c>
      <c r="E241" s="70" t="e">
        <f>MAX(0,F241-$M$4)</f>
        <v>#VALUE!</v>
      </c>
      <c r="F241" s="71" t="e">
        <f t="shared" si="6"/>
        <v>#VALUE!</v>
      </c>
      <c r="G241" s="70" t="e">
        <f t="shared" si="7"/>
        <v>#VALUE!</v>
      </c>
      <c r="H241" s="70" t="e">
        <f>_xlfn.IFS('WS-2, WS-3, &amp; WS-4'!$B$6='Watershed Precip Data'!$C$3,'Watershed Precip Data'!C243,'Watershed Precip Data'!$C$14='Watershed Precip Data'!$D$3,'Watershed Precip Data'!D243,'WS-2, WS-3, &amp; WS-4'!$B$6='Watershed Precip Data'!$E$3,'Watershed Precip Data'!E243,'WS-2, WS-3, &amp; WS-4'!$B$6='Watershed Precip Data'!$F$3,'Watershed Precip Data'!F243,'WS-2, WS-3, &amp; WS-4'!$B$6='Watershed Precip Data'!$G$3,'Watershed Precip Data'!G243,'Watershed Precip Data'!$C$14='Watershed Precip Data'!$H$3,'Watershed Precip Data'!H243,'WS-2, WS-3, &amp; WS-4'!$B$6='Watershed Precip Data'!$I$3,'Watershed Precip Data'!I243,'WS-2, WS-3, &amp; WS-4'!$B$6='Watershed Precip Data'!$J$3,'Watershed Precip Data'!J243,'WS-2, WS-3, &amp; WS-4'!$B$6='Watershed Precip Data'!$K$3,'Watershed Precip Data'!K243)</f>
        <v>#N/A</v>
      </c>
      <c r="I241" s="238" t="e">
        <f>MIN(J241,G241+C241)</f>
        <v>#VALUE!</v>
      </c>
      <c r="J241" s="236" t="e">
        <f>'FM-1 &amp; FM-3'!$B$13*_xlfn.IFS(A241=$O$3,$R$3,A241=$O$4,$R$4,A241=$O$5,$R$5,A241=$O$6,$R$6,A241=$O$7,$R$7,A241=$O$8,$R$8,A241=$O$9, $R$9,A241=$O$10,$R$10,A241=$O$11,$R$11,A241=$O$12,$R$12,A241=$O$13,$R$13,A241=$O$14,$R$14)/30</f>
        <v>#VALUE!</v>
      </c>
    </row>
    <row r="242" spans="1:10">
      <c r="A242" s="19">
        <v>8</v>
      </c>
      <c r="B242" s="18">
        <v>27</v>
      </c>
      <c r="C242" s="70" t="e">
        <f>'WS-2, WS-3, &amp; WS-4'!$B$28*$M$3*H242</f>
        <v>#VALUE!</v>
      </c>
      <c r="D242" s="70">
        <v>0</v>
      </c>
      <c r="E242" s="70" t="e">
        <f>MAX(0,F242-$M$4)</f>
        <v>#VALUE!</v>
      </c>
      <c r="F242" s="71" t="e">
        <f t="shared" si="6"/>
        <v>#VALUE!</v>
      </c>
      <c r="G242" s="70" t="e">
        <f t="shared" si="7"/>
        <v>#VALUE!</v>
      </c>
      <c r="H242" s="70" t="e">
        <f>_xlfn.IFS('WS-2, WS-3, &amp; WS-4'!$B$6='Watershed Precip Data'!$C$3,'Watershed Precip Data'!C244,'Watershed Precip Data'!$C$14='Watershed Precip Data'!$D$3,'Watershed Precip Data'!D244,'WS-2, WS-3, &amp; WS-4'!$B$6='Watershed Precip Data'!$E$3,'Watershed Precip Data'!E244,'WS-2, WS-3, &amp; WS-4'!$B$6='Watershed Precip Data'!$F$3,'Watershed Precip Data'!F244,'WS-2, WS-3, &amp; WS-4'!$B$6='Watershed Precip Data'!$G$3,'Watershed Precip Data'!G244,'Watershed Precip Data'!$C$14='Watershed Precip Data'!$H$3,'Watershed Precip Data'!H244,'WS-2, WS-3, &amp; WS-4'!$B$6='Watershed Precip Data'!$I$3,'Watershed Precip Data'!I244,'WS-2, WS-3, &amp; WS-4'!$B$6='Watershed Precip Data'!$J$3,'Watershed Precip Data'!J244,'WS-2, WS-3, &amp; WS-4'!$B$6='Watershed Precip Data'!$K$3,'Watershed Precip Data'!K244)</f>
        <v>#N/A</v>
      </c>
      <c r="I242" s="238" t="e">
        <f>MIN(J242,G242+C242)</f>
        <v>#VALUE!</v>
      </c>
      <c r="J242" s="236" t="e">
        <f>'FM-1 &amp; FM-3'!$B$13*_xlfn.IFS(A242=$O$3,$R$3,A242=$O$4,$R$4,A242=$O$5,$R$5,A242=$O$6,$R$6,A242=$O$7,$R$7,A242=$O$8,$R$8,A242=$O$9, $R$9,A242=$O$10,$R$10,A242=$O$11,$R$11,A242=$O$12,$R$12,A242=$O$13,$R$13,A242=$O$14,$R$14)/30</f>
        <v>#VALUE!</v>
      </c>
    </row>
    <row r="243" spans="1:10">
      <c r="A243" s="19">
        <v>8</v>
      </c>
      <c r="B243" s="18">
        <v>28</v>
      </c>
      <c r="C243" s="70" t="e">
        <f>'WS-2, WS-3, &amp; WS-4'!$B$28*$M$3*H243</f>
        <v>#VALUE!</v>
      </c>
      <c r="D243" s="70">
        <v>0</v>
      </c>
      <c r="E243" s="70" t="e">
        <f>MAX(0,F243-$M$4)</f>
        <v>#VALUE!</v>
      </c>
      <c r="F243" s="71" t="e">
        <f t="shared" si="6"/>
        <v>#VALUE!</v>
      </c>
      <c r="G243" s="70" t="e">
        <f t="shared" si="7"/>
        <v>#VALUE!</v>
      </c>
      <c r="H243" s="70" t="e">
        <f>_xlfn.IFS('WS-2, WS-3, &amp; WS-4'!$B$6='Watershed Precip Data'!$C$3,'Watershed Precip Data'!C245,'Watershed Precip Data'!$C$14='Watershed Precip Data'!$D$3,'Watershed Precip Data'!D245,'WS-2, WS-3, &amp; WS-4'!$B$6='Watershed Precip Data'!$E$3,'Watershed Precip Data'!E245,'WS-2, WS-3, &amp; WS-4'!$B$6='Watershed Precip Data'!$F$3,'Watershed Precip Data'!F245,'WS-2, WS-3, &amp; WS-4'!$B$6='Watershed Precip Data'!$G$3,'Watershed Precip Data'!G245,'Watershed Precip Data'!$C$14='Watershed Precip Data'!$H$3,'Watershed Precip Data'!H245,'WS-2, WS-3, &amp; WS-4'!$B$6='Watershed Precip Data'!$I$3,'Watershed Precip Data'!I245,'WS-2, WS-3, &amp; WS-4'!$B$6='Watershed Precip Data'!$J$3,'Watershed Precip Data'!J245,'WS-2, WS-3, &amp; WS-4'!$B$6='Watershed Precip Data'!$K$3,'Watershed Precip Data'!K245)</f>
        <v>#N/A</v>
      </c>
      <c r="I243" s="238" t="e">
        <f>MIN(J243,G243+C243)</f>
        <v>#VALUE!</v>
      </c>
      <c r="J243" s="236" t="e">
        <f>'FM-1 &amp; FM-3'!$B$13*_xlfn.IFS(A243=$O$3,$R$3,A243=$O$4,$R$4,A243=$O$5,$R$5,A243=$O$6,$R$6,A243=$O$7,$R$7,A243=$O$8,$R$8,A243=$O$9, $R$9,A243=$O$10,$R$10,A243=$O$11,$R$11,A243=$O$12,$R$12,A243=$O$13,$R$13,A243=$O$14,$R$14)/30</f>
        <v>#VALUE!</v>
      </c>
    </row>
    <row r="244" spans="1:10">
      <c r="A244" s="19">
        <v>8</v>
      </c>
      <c r="B244" s="18">
        <v>29</v>
      </c>
      <c r="C244" s="70" t="e">
        <f>'WS-2, WS-3, &amp; WS-4'!$B$28*$M$3*H244</f>
        <v>#VALUE!</v>
      </c>
      <c r="D244" s="70">
        <v>0</v>
      </c>
      <c r="E244" s="70" t="e">
        <f>MAX(0,F244-$M$4)</f>
        <v>#VALUE!</v>
      </c>
      <c r="F244" s="71" t="e">
        <f t="shared" si="6"/>
        <v>#VALUE!</v>
      </c>
      <c r="G244" s="70" t="e">
        <f t="shared" si="7"/>
        <v>#VALUE!</v>
      </c>
      <c r="H244" s="70" t="e">
        <f>_xlfn.IFS('WS-2, WS-3, &amp; WS-4'!$B$6='Watershed Precip Data'!$C$3,'Watershed Precip Data'!C246,'Watershed Precip Data'!$C$14='Watershed Precip Data'!$D$3,'Watershed Precip Data'!D246,'WS-2, WS-3, &amp; WS-4'!$B$6='Watershed Precip Data'!$E$3,'Watershed Precip Data'!E246,'WS-2, WS-3, &amp; WS-4'!$B$6='Watershed Precip Data'!$F$3,'Watershed Precip Data'!F246,'WS-2, WS-3, &amp; WS-4'!$B$6='Watershed Precip Data'!$G$3,'Watershed Precip Data'!G246,'Watershed Precip Data'!$C$14='Watershed Precip Data'!$H$3,'Watershed Precip Data'!H246,'WS-2, WS-3, &amp; WS-4'!$B$6='Watershed Precip Data'!$I$3,'Watershed Precip Data'!I246,'WS-2, WS-3, &amp; WS-4'!$B$6='Watershed Precip Data'!$J$3,'Watershed Precip Data'!J246,'WS-2, WS-3, &amp; WS-4'!$B$6='Watershed Precip Data'!$K$3,'Watershed Precip Data'!K246)</f>
        <v>#N/A</v>
      </c>
      <c r="I244" s="238" t="e">
        <f>MIN(J244,G244+C244)</f>
        <v>#VALUE!</v>
      </c>
      <c r="J244" s="236" t="e">
        <f>'FM-1 &amp; FM-3'!$B$13*_xlfn.IFS(A244=$O$3,$R$3,A244=$O$4,$R$4,A244=$O$5,$R$5,A244=$O$6,$R$6,A244=$O$7,$R$7,A244=$O$8,$R$8,A244=$O$9, $R$9,A244=$O$10,$R$10,A244=$O$11,$R$11,A244=$O$12,$R$12,A244=$O$13,$R$13,A244=$O$14,$R$14)/30</f>
        <v>#VALUE!</v>
      </c>
    </row>
    <row r="245" spans="1:10">
      <c r="A245" s="19">
        <v>8</v>
      </c>
      <c r="B245" s="18">
        <v>30</v>
      </c>
      <c r="C245" s="70" t="e">
        <f>'WS-2, WS-3, &amp; WS-4'!$B$28*$M$3*H245</f>
        <v>#VALUE!</v>
      </c>
      <c r="D245" s="70">
        <v>0</v>
      </c>
      <c r="E245" s="70" t="e">
        <f>MAX(0,F245-$M$4)</f>
        <v>#VALUE!</v>
      </c>
      <c r="F245" s="71" t="e">
        <f t="shared" si="6"/>
        <v>#VALUE!</v>
      </c>
      <c r="G245" s="70" t="e">
        <f t="shared" si="7"/>
        <v>#VALUE!</v>
      </c>
      <c r="H245" s="70" t="e">
        <f>_xlfn.IFS('WS-2, WS-3, &amp; WS-4'!$B$6='Watershed Precip Data'!$C$3,'Watershed Precip Data'!C247,'Watershed Precip Data'!$C$14='Watershed Precip Data'!$D$3,'Watershed Precip Data'!D247,'WS-2, WS-3, &amp; WS-4'!$B$6='Watershed Precip Data'!$E$3,'Watershed Precip Data'!E247,'WS-2, WS-3, &amp; WS-4'!$B$6='Watershed Precip Data'!$F$3,'Watershed Precip Data'!F247,'WS-2, WS-3, &amp; WS-4'!$B$6='Watershed Precip Data'!$G$3,'Watershed Precip Data'!G247,'Watershed Precip Data'!$C$14='Watershed Precip Data'!$H$3,'Watershed Precip Data'!H247,'WS-2, WS-3, &amp; WS-4'!$B$6='Watershed Precip Data'!$I$3,'Watershed Precip Data'!I247,'WS-2, WS-3, &amp; WS-4'!$B$6='Watershed Precip Data'!$J$3,'Watershed Precip Data'!J247,'WS-2, WS-3, &amp; WS-4'!$B$6='Watershed Precip Data'!$K$3,'Watershed Precip Data'!K247)</f>
        <v>#N/A</v>
      </c>
      <c r="I245" s="238" t="e">
        <f>MIN(J245,G245+C245)</f>
        <v>#VALUE!</v>
      </c>
      <c r="J245" s="236" t="e">
        <f>'FM-1 &amp; FM-3'!$B$13*_xlfn.IFS(A245=$O$3,$R$3,A245=$O$4,$R$4,A245=$O$5,$R$5,A245=$O$6,$R$6,A245=$O$7,$R$7,A245=$O$8,$R$8,A245=$O$9, $R$9,A245=$O$10,$R$10,A245=$O$11,$R$11,A245=$O$12,$R$12,A245=$O$13,$R$13,A245=$O$14,$R$14)/30</f>
        <v>#VALUE!</v>
      </c>
    </row>
    <row r="246" spans="1:10">
      <c r="A246" s="19">
        <v>8</v>
      </c>
      <c r="B246" s="18">
        <v>31</v>
      </c>
      <c r="C246" s="70" t="e">
        <f>'WS-2, WS-3, &amp; WS-4'!$B$28*$M$3*H246</f>
        <v>#VALUE!</v>
      </c>
      <c r="D246" s="70">
        <v>0</v>
      </c>
      <c r="E246" s="70" t="e">
        <f>MAX(0,F246-$M$4)</f>
        <v>#VALUE!</v>
      </c>
      <c r="F246" s="71" t="e">
        <f t="shared" si="6"/>
        <v>#VALUE!</v>
      </c>
      <c r="G246" s="70" t="e">
        <f t="shared" si="7"/>
        <v>#VALUE!</v>
      </c>
      <c r="H246" s="70" t="e">
        <f>_xlfn.IFS('WS-2, WS-3, &amp; WS-4'!$B$6='Watershed Precip Data'!$C$3,'Watershed Precip Data'!C248,'Watershed Precip Data'!$C$14='Watershed Precip Data'!$D$3,'Watershed Precip Data'!D248,'WS-2, WS-3, &amp; WS-4'!$B$6='Watershed Precip Data'!$E$3,'Watershed Precip Data'!E248,'WS-2, WS-3, &amp; WS-4'!$B$6='Watershed Precip Data'!$F$3,'Watershed Precip Data'!F248,'WS-2, WS-3, &amp; WS-4'!$B$6='Watershed Precip Data'!$G$3,'Watershed Precip Data'!G248,'Watershed Precip Data'!$C$14='Watershed Precip Data'!$H$3,'Watershed Precip Data'!H248,'WS-2, WS-3, &amp; WS-4'!$B$6='Watershed Precip Data'!$I$3,'Watershed Precip Data'!I248,'WS-2, WS-3, &amp; WS-4'!$B$6='Watershed Precip Data'!$J$3,'Watershed Precip Data'!J248,'WS-2, WS-3, &amp; WS-4'!$B$6='Watershed Precip Data'!$K$3,'Watershed Precip Data'!K248)</f>
        <v>#N/A</v>
      </c>
      <c r="I246" s="238" t="e">
        <f>MIN(J246,G246+C246)</f>
        <v>#VALUE!</v>
      </c>
      <c r="J246" s="236" t="e">
        <f>'FM-1 &amp; FM-3'!$B$13*_xlfn.IFS(A246=$O$3,$R$3,A246=$O$4,$R$4,A246=$O$5,$R$5,A246=$O$6,$R$6,A246=$O$7,$R$7,A246=$O$8,$R$8,A246=$O$9, $R$9,A246=$O$10,$R$10,A246=$O$11,$R$11,A246=$O$12,$R$12,A246=$O$13,$R$13,A246=$O$14,$R$14)/30</f>
        <v>#VALUE!</v>
      </c>
    </row>
    <row r="247" spans="1:10">
      <c r="A247" s="19">
        <v>9</v>
      </c>
      <c r="B247" s="18">
        <v>1</v>
      </c>
      <c r="C247" s="70" t="e">
        <f>'WS-2, WS-3, &amp; WS-4'!$B$28*$M$3*H247</f>
        <v>#VALUE!</v>
      </c>
      <c r="D247" s="70">
        <v>0</v>
      </c>
      <c r="E247" s="70" t="e">
        <f>MAX(0,F247-$M$4)</f>
        <v>#VALUE!</v>
      </c>
      <c r="F247" s="71" t="e">
        <f t="shared" si="6"/>
        <v>#VALUE!</v>
      </c>
      <c r="G247" s="70" t="e">
        <f t="shared" si="7"/>
        <v>#VALUE!</v>
      </c>
      <c r="H247" s="70" t="e">
        <f>_xlfn.IFS('WS-2, WS-3, &amp; WS-4'!$B$6='Watershed Precip Data'!$C$3,'Watershed Precip Data'!C249,'Watershed Precip Data'!$C$14='Watershed Precip Data'!$D$3,'Watershed Precip Data'!D249,'WS-2, WS-3, &amp; WS-4'!$B$6='Watershed Precip Data'!$E$3,'Watershed Precip Data'!E249,'WS-2, WS-3, &amp; WS-4'!$B$6='Watershed Precip Data'!$F$3,'Watershed Precip Data'!F249,'WS-2, WS-3, &amp; WS-4'!$B$6='Watershed Precip Data'!$G$3,'Watershed Precip Data'!G249,'Watershed Precip Data'!$C$14='Watershed Precip Data'!$H$3,'Watershed Precip Data'!H249,'WS-2, WS-3, &amp; WS-4'!$B$6='Watershed Precip Data'!$I$3,'Watershed Precip Data'!I249,'WS-2, WS-3, &amp; WS-4'!$B$6='Watershed Precip Data'!$J$3,'Watershed Precip Data'!J249,'WS-2, WS-3, &amp; WS-4'!$B$6='Watershed Precip Data'!$K$3,'Watershed Precip Data'!K249)</f>
        <v>#N/A</v>
      </c>
      <c r="I247" s="238" t="e">
        <f>MIN(J247,G247+C247)</f>
        <v>#VALUE!</v>
      </c>
      <c r="J247" s="236" t="e">
        <f>'FM-1 &amp; FM-3'!$B$13*_xlfn.IFS(A247=$O$3,$R$3,A247=$O$4,$R$4,A247=$O$5,$R$5,A247=$O$6,$R$6,A247=$O$7,$R$7,A247=$O$8,$R$8,A247=$O$9, $R$9,A247=$O$10,$R$10,A247=$O$11,$R$11,A247=$O$12,$R$12,A247=$O$13,$R$13,A247=$O$14,$R$14)/30</f>
        <v>#VALUE!</v>
      </c>
    </row>
    <row r="248" spans="1:10">
      <c r="A248" s="19">
        <v>9</v>
      </c>
      <c r="B248" s="18">
        <v>2</v>
      </c>
      <c r="C248" s="70" t="e">
        <f>'WS-2, WS-3, &amp; WS-4'!$B$28*$M$3*H248</f>
        <v>#VALUE!</v>
      </c>
      <c r="D248" s="70">
        <v>0</v>
      </c>
      <c r="E248" s="70" t="e">
        <f>MAX(0,F248-$M$4)</f>
        <v>#VALUE!</v>
      </c>
      <c r="F248" s="71" t="e">
        <f t="shared" si="6"/>
        <v>#VALUE!</v>
      </c>
      <c r="G248" s="70" t="e">
        <f t="shared" si="7"/>
        <v>#VALUE!</v>
      </c>
      <c r="H248" s="70" t="e">
        <f>_xlfn.IFS('WS-2, WS-3, &amp; WS-4'!$B$6='Watershed Precip Data'!$C$3,'Watershed Precip Data'!C250,'Watershed Precip Data'!$C$14='Watershed Precip Data'!$D$3,'Watershed Precip Data'!D250,'WS-2, WS-3, &amp; WS-4'!$B$6='Watershed Precip Data'!$E$3,'Watershed Precip Data'!E250,'WS-2, WS-3, &amp; WS-4'!$B$6='Watershed Precip Data'!$F$3,'Watershed Precip Data'!F250,'WS-2, WS-3, &amp; WS-4'!$B$6='Watershed Precip Data'!$G$3,'Watershed Precip Data'!G250,'Watershed Precip Data'!$C$14='Watershed Precip Data'!$H$3,'Watershed Precip Data'!H250,'WS-2, WS-3, &amp; WS-4'!$B$6='Watershed Precip Data'!$I$3,'Watershed Precip Data'!I250,'WS-2, WS-3, &amp; WS-4'!$B$6='Watershed Precip Data'!$J$3,'Watershed Precip Data'!J250,'WS-2, WS-3, &amp; WS-4'!$B$6='Watershed Precip Data'!$K$3,'Watershed Precip Data'!K250)</f>
        <v>#N/A</v>
      </c>
      <c r="I248" s="238" t="e">
        <f>MIN(J248,G248+C248)</f>
        <v>#VALUE!</v>
      </c>
      <c r="J248" s="236" t="e">
        <f>'FM-1 &amp; FM-3'!$B$13*_xlfn.IFS(A248=$O$3,$R$3,A248=$O$4,$R$4,A248=$O$5,$R$5,A248=$O$6,$R$6,A248=$O$7,$R$7,A248=$O$8,$R$8,A248=$O$9, $R$9,A248=$O$10,$R$10,A248=$O$11,$R$11,A248=$O$12,$R$12,A248=$O$13,$R$13,A248=$O$14,$R$14)/30</f>
        <v>#VALUE!</v>
      </c>
    </row>
    <row r="249" spans="1:10">
      <c r="A249" s="19">
        <v>9</v>
      </c>
      <c r="B249" s="18">
        <v>3</v>
      </c>
      <c r="C249" s="70" t="e">
        <f>'WS-2, WS-3, &amp; WS-4'!$B$28*$M$3*H249</f>
        <v>#VALUE!</v>
      </c>
      <c r="D249" s="70">
        <v>0</v>
      </c>
      <c r="E249" s="70" t="e">
        <f>MAX(0,F249-$M$4)</f>
        <v>#VALUE!</v>
      </c>
      <c r="F249" s="71" t="e">
        <f t="shared" si="6"/>
        <v>#VALUE!</v>
      </c>
      <c r="G249" s="70" t="e">
        <f t="shared" si="7"/>
        <v>#VALUE!</v>
      </c>
      <c r="H249" s="70" t="e">
        <f>_xlfn.IFS('WS-2, WS-3, &amp; WS-4'!$B$6='Watershed Precip Data'!$C$3,'Watershed Precip Data'!C251,'Watershed Precip Data'!$C$14='Watershed Precip Data'!$D$3,'Watershed Precip Data'!D251,'WS-2, WS-3, &amp; WS-4'!$B$6='Watershed Precip Data'!$E$3,'Watershed Precip Data'!E251,'WS-2, WS-3, &amp; WS-4'!$B$6='Watershed Precip Data'!$F$3,'Watershed Precip Data'!F251,'WS-2, WS-3, &amp; WS-4'!$B$6='Watershed Precip Data'!$G$3,'Watershed Precip Data'!G251,'Watershed Precip Data'!$C$14='Watershed Precip Data'!$H$3,'Watershed Precip Data'!H251,'WS-2, WS-3, &amp; WS-4'!$B$6='Watershed Precip Data'!$I$3,'Watershed Precip Data'!I251,'WS-2, WS-3, &amp; WS-4'!$B$6='Watershed Precip Data'!$J$3,'Watershed Precip Data'!J251,'WS-2, WS-3, &amp; WS-4'!$B$6='Watershed Precip Data'!$K$3,'Watershed Precip Data'!K251)</f>
        <v>#N/A</v>
      </c>
      <c r="I249" s="238" t="e">
        <f>MIN(J249,G249+C249)</f>
        <v>#VALUE!</v>
      </c>
      <c r="J249" s="236" t="e">
        <f>'FM-1 &amp; FM-3'!$B$13*_xlfn.IFS(A249=$O$3,$R$3,A249=$O$4,$R$4,A249=$O$5,$R$5,A249=$O$6,$R$6,A249=$O$7,$R$7,A249=$O$8,$R$8,A249=$O$9, $R$9,A249=$O$10,$R$10,A249=$O$11,$R$11,A249=$O$12,$R$12,A249=$O$13,$R$13,A249=$O$14,$R$14)/30</f>
        <v>#VALUE!</v>
      </c>
    </row>
    <row r="250" spans="1:10">
      <c r="A250" s="19">
        <v>9</v>
      </c>
      <c r="B250" s="18">
        <v>4</v>
      </c>
      <c r="C250" s="70" t="e">
        <f>'WS-2, WS-3, &amp; WS-4'!$B$28*$M$3*H250</f>
        <v>#VALUE!</v>
      </c>
      <c r="D250" s="70">
        <v>0</v>
      </c>
      <c r="E250" s="70" t="e">
        <f>MAX(0,F250-$M$4)</f>
        <v>#VALUE!</v>
      </c>
      <c r="F250" s="71" t="e">
        <f t="shared" si="6"/>
        <v>#VALUE!</v>
      </c>
      <c r="G250" s="70" t="e">
        <f t="shared" si="7"/>
        <v>#VALUE!</v>
      </c>
      <c r="H250" s="70" t="e">
        <f>_xlfn.IFS('WS-2, WS-3, &amp; WS-4'!$B$6='Watershed Precip Data'!$C$3,'Watershed Precip Data'!C252,'Watershed Precip Data'!$C$14='Watershed Precip Data'!$D$3,'Watershed Precip Data'!D252,'WS-2, WS-3, &amp; WS-4'!$B$6='Watershed Precip Data'!$E$3,'Watershed Precip Data'!E252,'WS-2, WS-3, &amp; WS-4'!$B$6='Watershed Precip Data'!$F$3,'Watershed Precip Data'!F252,'WS-2, WS-3, &amp; WS-4'!$B$6='Watershed Precip Data'!$G$3,'Watershed Precip Data'!G252,'Watershed Precip Data'!$C$14='Watershed Precip Data'!$H$3,'Watershed Precip Data'!H252,'WS-2, WS-3, &amp; WS-4'!$B$6='Watershed Precip Data'!$I$3,'Watershed Precip Data'!I252,'WS-2, WS-3, &amp; WS-4'!$B$6='Watershed Precip Data'!$J$3,'Watershed Precip Data'!J252,'WS-2, WS-3, &amp; WS-4'!$B$6='Watershed Precip Data'!$K$3,'Watershed Precip Data'!K252)</f>
        <v>#N/A</v>
      </c>
      <c r="I250" s="238" t="e">
        <f>MIN(J250,G250+C250)</f>
        <v>#VALUE!</v>
      </c>
      <c r="J250" s="236" t="e">
        <f>'FM-1 &amp; FM-3'!$B$13*_xlfn.IFS(A250=$O$3,$R$3,A250=$O$4,$R$4,A250=$O$5,$R$5,A250=$O$6,$R$6,A250=$O$7,$R$7,A250=$O$8,$R$8,A250=$O$9, $R$9,A250=$O$10,$R$10,A250=$O$11,$R$11,A250=$O$12,$R$12,A250=$O$13,$R$13,A250=$O$14,$R$14)/30</f>
        <v>#VALUE!</v>
      </c>
    </row>
    <row r="251" spans="1:10">
      <c r="A251" s="19">
        <v>9</v>
      </c>
      <c r="B251" s="18">
        <v>5</v>
      </c>
      <c r="C251" s="70" t="e">
        <f>'WS-2, WS-3, &amp; WS-4'!$B$28*$M$3*H251</f>
        <v>#VALUE!</v>
      </c>
      <c r="D251" s="70">
        <v>0</v>
      </c>
      <c r="E251" s="70" t="e">
        <f>MAX(0,F251-$M$4)</f>
        <v>#VALUE!</v>
      </c>
      <c r="F251" s="71" t="e">
        <f t="shared" si="6"/>
        <v>#VALUE!</v>
      </c>
      <c r="G251" s="70" t="e">
        <f t="shared" si="7"/>
        <v>#VALUE!</v>
      </c>
      <c r="H251" s="70" t="e">
        <f>_xlfn.IFS('WS-2, WS-3, &amp; WS-4'!$B$6='Watershed Precip Data'!$C$3,'Watershed Precip Data'!C253,'Watershed Precip Data'!$C$14='Watershed Precip Data'!$D$3,'Watershed Precip Data'!D253,'WS-2, WS-3, &amp; WS-4'!$B$6='Watershed Precip Data'!$E$3,'Watershed Precip Data'!E253,'WS-2, WS-3, &amp; WS-4'!$B$6='Watershed Precip Data'!$F$3,'Watershed Precip Data'!F253,'WS-2, WS-3, &amp; WS-4'!$B$6='Watershed Precip Data'!$G$3,'Watershed Precip Data'!G253,'Watershed Precip Data'!$C$14='Watershed Precip Data'!$H$3,'Watershed Precip Data'!H253,'WS-2, WS-3, &amp; WS-4'!$B$6='Watershed Precip Data'!$I$3,'Watershed Precip Data'!I253,'WS-2, WS-3, &amp; WS-4'!$B$6='Watershed Precip Data'!$J$3,'Watershed Precip Data'!J253,'WS-2, WS-3, &amp; WS-4'!$B$6='Watershed Precip Data'!$K$3,'Watershed Precip Data'!K253)</f>
        <v>#N/A</v>
      </c>
      <c r="I251" s="238" t="e">
        <f>MIN(J251,G251+C251)</f>
        <v>#VALUE!</v>
      </c>
      <c r="J251" s="236" t="e">
        <f>'FM-1 &amp; FM-3'!$B$13*_xlfn.IFS(A251=$O$3,$R$3,A251=$O$4,$R$4,A251=$O$5,$R$5,A251=$O$6,$R$6,A251=$O$7,$R$7,A251=$O$8,$R$8,A251=$O$9, $R$9,A251=$O$10,$R$10,A251=$O$11,$R$11,A251=$O$12,$R$12,A251=$O$13,$R$13,A251=$O$14,$R$14)/30</f>
        <v>#VALUE!</v>
      </c>
    </row>
    <row r="252" spans="1:10">
      <c r="A252" s="19">
        <v>9</v>
      </c>
      <c r="B252" s="18">
        <v>6</v>
      </c>
      <c r="C252" s="70" t="e">
        <f>'WS-2, WS-3, &amp; WS-4'!$B$28*$M$3*H252</f>
        <v>#VALUE!</v>
      </c>
      <c r="D252" s="70">
        <v>0</v>
      </c>
      <c r="E252" s="70" t="e">
        <f>MAX(0,F252-$M$4)</f>
        <v>#VALUE!</v>
      </c>
      <c r="F252" s="71" t="e">
        <f t="shared" si="6"/>
        <v>#VALUE!</v>
      </c>
      <c r="G252" s="70" t="e">
        <f t="shared" si="7"/>
        <v>#VALUE!</v>
      </c>
      <c r="H252" s="70" t="e">
        <f>_xlfn.IFS('WS-2, WS-3, &amp; WS-4'!$B$6='Watershed Precip Data'!$C$3,'Watershed Precip Data'!C254,'Watershed Precip Data'!$C$14='Watershed Precip Data'!$D$3,'Watershed Precip Data'!D254,'WS-2, WS-3, &amp; WS-4'!$B$6='Watershed Precip Data'!$E$3,'Watershed Precip Data'!E254,'WS-2, WS-3, &amp; WS-4'!$B$6='Watershed Precip Data'!$F$3,'Watershed Precip Data'!F254,'WS-2, WS-3, &amp; WS-4'!$B$6='Watershed Precip Data'!$G$3,'Watershed Precip Data'!G254,'Watershed Precip Data'!$C$14='Watershed Precip Data'!$H$3,'Watershed Precip Data'!H254,'WS-2, WS-3, &amp; WS-4'!$B$6='Watershed Precip Data'!$I$3,'Watershed Precip Data'!I254,'WS-2, WS-3, &amp; WS-4'!$B$6='Watershed Precip Data'!$J$3,'Watershed Precip Data'!J254,'WS-2, WS-3, &amp; WS-4'!$B$6='Watershed Precip Data'!$K$3,'Watershed Precip Data'!K254)</f>
        <v>#N/A</v>
      </c>
      <c r="I252" s="238" t="e">
        <f>MIN(J252,G252+C252)</f>
        <v>#VALUE!</v>
      </c>
      <c r="J252" s="236" t="e">
        <f>'FM-1 &amp; FM-3'!$B$13*_xlfn.IFS(A252=$O$3,$R$3,A252=$O$4,$R$4,A252=$O$5,$R$5,A252=$O$6,$R$6,A252=$O$7,$R$7,A252=$O$8,$R$8,A252=$O$9, $R$9,A252=$O$10,$R$10,A252=$O$11,$R$11,A252=$O$12,$R$12,A252=$O$13,$R$13,A252=$O$14,$R$14)/30</f>
        <v>#VALUE!</v>
      </c>
    </row>
    <row r="253" spans="1:10">
      <c r="A253" s="19">
        <v>9</v>
      </c>
      <c r="B253" s="18">
        <v>7</v>
      </c>
      <c r="C253" s="70" t="e">
        <f>'WS-2, WS-3, &amp; WS-4'!$B$28*$M$3*H253</f>
        <v>#VALUE!</v>
      </c>
      <c r="D253" s="70">
        <v>0</v>
      </c>
      <c r="E253" s="70" t="e">
        <f>MAX(0,F253-$M$4)</f>
        <v>#VALUE!</v>
      </c>
      <c r="F253" s="71" t="e">
        <f t="shared" si="6"/>
        <v>#VALUE!</v>
      </c>
      <c r="G253" s="70" t="e">
        <f t="shared" si="7"/>
        <v>#VALUE!</v>
      </c>
      <c r="H253" s="70" t="e">
        <f>_xlfn.IFS('WS-2, WS-3, &amp; WS-4'!$B$6='Watershed Precip Data'!$C$3,'Watershed Precip Data'!C255,'Watershed Precip Data'!$C$14='Watershed Precip Data'!$D$3,'Watershed Precip Data'!D255,'WS-2, WS-3, &amp; WS-4'!$B$6='Watershed Precip Data'!$E$3,'Watershed Precip Data'!E255,'WS-2, WS-3, &amp; WS-4'!$B$6='Watershed Precip Data'!$F$3,'Watershed Precip Data'!F255,'WS-2, WS-3, &amp; WS-4'!$B$6='Watershed Precip Data'!$G$3,'Watershed Precip Data'!G255,'Watershed Precip Data'!$C$14='Watershed Precip Data'!$H$3,'Watershed Precip Data'!H255,'WS-2, WS-3, &amp; WS-4'!$B$6='Watershed Precip Data'!$I$3,'Watershed Precip Data'!I255,'WS-2, WS-3, &amp; WS-4'!$B$6='Watershed Precip Data'!$J$3,'Watershed Precip Data'!J255,'WS-2, WS-3, &amp; WS-4'!$B$6='Watershed Precip Data'!$K$3,'Watershed Precip Data'!K255)</f>
        <v>#N/A</v>
      </c>
      <c r="I253" s="238" t="e">
        <f>MIN(J253,G253+C253)</f>
        <v>#VALUE!</v>
      </c>
      <c r="J253" s="236" t="e">
        <f>'FM-1 &amp; FM-3'!$B$13*_xlfn.IFS(A253=$O$3,$R$3,A253=$O$4,$R$4,A253=$O$5,$R$5,A253=$O$6,$R$6,A253=$O$7,$R$7,A253=$O$8,$R$8,A253=$O$9, $R$9,A253=$O$10,$R$10,A253=$O$11,$R$11,A253=$O$12,$R$12,A253=$O$13,$R$13,A253=$O$14,$R$14)/30</f>
        <v>#VALUE!</v>
      </c>
    </row>
    <row r="254" spans="1:10">
      <c r="A254" s="19">
        <v>9</v>
      </c>
      <c r="B254" s="18">
        <v>8</v>
      </c>
      <c r="C254" s="70" t="e">
        <f>'WS-2, WS-3, &amp; WS-4'!$B$28*$M$3*H254</f>
        <v>#VALUE!</v>
      </c>
      <c r="D254" s="70">
        <v>0</v>
      </c>
      <c r="E254" s="70" t="e">
        <f>MAX(0,F254-$M$4)</f>
        <v>#VALUE!</v>
      </c>
      <c r="F254" s="71" t="e">
        <f t="shared" si="6"/>
        <v>#VALUE!</v>
      </c>
      <c r="G254" s="70" t="e">
        <f t="shared" si="7"/>
        <v>#VALUE!</v>
      </c>
      <c r="H254" s="70" t="e">
        <f>_xlfn.IFS('WS-2, WS-3, &amp; WS-4'!$B$6='Watershed Precip Data'!$C$3,'Watershed Precip Data'!C256,'Watershed Precip Data'!$C$14='Watershed Precip Data'!$D$3,'Watershed Precip Data'!D256,'WS-2, WS-3, &amp; WS-4'!$B$6='Watershed Precip Data'!$E$3,'Watershed Precip Data'!E256,'WS-2, WS-3, &amp; WS-4'!$B$6='Watershed Precip Data'!$F$3,'Watershed Precip Data'!F256,'WS-2, WS-3, &amp; WS-4'!$B$6='Watershed Precip Data'!$G$3,'Watershed Precip Data'!G256,'Watershed Precip Data'!$C$14='Watershed Precip Data'!$H$3,'Watershed Precip Data'!H256,'WS-2, WS-3, &amp; WS-4'!$B$6='Watershed Precip Data'!$I$3,'Watershed Precip Data'!I256,'WS-2, WS-3, &amp; WS-4'!$B$6='Watershed Precip Data'!$J$3,'Watershed Precip Data'!J256,'WS-2, WS-3, &amp; WS-4'!$B$6='Watershed Precip Data'!$K$3,'Watershed Precip Data'!K256)</f>
        <v>#N/A</v>
      </c>
      <c r="I254" s="238" t="e">
        <f>MIN(J254,G254+C254)</f>
        <v>#VALUE!</v>
      </c>
      <c r="J254" s="236" t="e">
        <f>'FM-1 &amp; FM-3'!$B$13*_xlfn.IFS(A254=$O$3,$R$3,A254=$O$4,$R$4,A254=$O$5,$R$5,A254=$O$6,$R$6,A254=$O$7,$R$7,A254=$O$8,$R$8,A254=$O$9, $R$9,A254=$O$10,$R$10,A254=$O$11,$R$11,A254=$O$12,$R$12,A254=$O$13,$R$13,A254=$O$14,$R$14)/30</f>
        <v>#VALUE!</v>
      </c>
    </row>
    <row r="255" spans="1:10">
      <c r="A255" s="19">
        <v>9</v>
      </c>
      <c r="B255" s="18">
        <v>9</v>
      </c>
      <c r="C255" s="70" t="e">
        <f>'WS-2, WS-3, &amp; WS-4'!$B$28*$M$3*H255</f>
        <v>#VALUE!</v>
      </c>
      <c r="D255" s="70">
        <v>0</v>
      </c>
      <c r="E255" s="70" t="e">
        <f>MAX(0,F255-$M$4)</f>
        <v>#VALUE!</v>
      </c>
      <c r="F255" s="71" t="e">
        <f t="shared" si="6"/>
        <v>#VALUE!</v>
      </c>
      <c r="G255" s="70" t="e">
        <f t="shared" si="7"/>
        <v>#VALUE!</v>
      </c>
      <c r="H255" s="70" t="e">
        <f>_xlfn.IFS('WS-2, WS-3, &amp; WS-4'!$B$6='Watershed Precip Data'!$C$3,'Watershed Precip Data'!C257,'Watershed Precip Data'!$C$14='Watershed Precip Data'!$D$3,'Watershed Precip Data'!D257,'WS-2, WS-3, &amp; WS-4'!$B$6='Watershed Precip Data'!$E$3,'Watershed Precip Data'!E257,'WS-2, WS-3, &amp; WS-4'!$B$6='Watershed Precip Data'!$F$3,'Watershed Precip Data'!F257,'WS-2, WS-3, &amp; WS-4'!$B$6='Watershed Precip Data'!$G$3,'Watershed Precip Data'!G257,'Watershed Precip Data'!$C$14='Watershed Precip Data'!$H$3,'Watershed Precip Data'!H257,'WS-2, WS-3, &amp; WS-4'!$B$6='Watershed Precip Data'!$I$3,'Watershed Precip Data'!I257,'WS-2, WS-3, &amp; WS-4'!$B$6='Watershed Precip Data'!$J$3,'Watershed Precip Data'!J257,'WS-2, WS-3, &amp; WS-4'!$B$6='Watershed Precip Data'!$K$3,'Watershed Precip Data'!K257)</f>
        <v>#N/A</v>
      </c>
      <c r="I255" s="238" t="e">
        <f>MIN(J255,G255+C255)</f>
        <v>#VALUE!</v>
      </c>
      <c r="J255" s="236" t="e">
        <f>'FM-1 &amp; FM-3'!$B$13*_xlfn.IFS(A255=$O$3,$R$3,A255=$O$4,$R$4,A255=$O$5,$R$5,A255=$O$6,$R$6,A255=$O$7,$R$7,A255=$O$8,$R$8,A255=$O$9, $R$9,A255=$O$10,$R$10,A255=$O$11,$R$11,A255=$O$12,$R$12,A255=$O$13,$R$13,A255=$O$14,$R$14)/30</f>
        <v>#VALUE!</v>
      </c>
    </row>
    <row r="256" spans="1:10">
      <c r="A256" s="19">
        <v>9</v>
      </c>
      <c r="B256" s="18">
        <v>10</v>
      </c>
      <c r="C256" s="70" t="e">
        <f>'WS-2, WS-3, &amp; WS-4'!$B$28*$M$3*H256</f>
        <v>#VALUE!</v>
      </c>
      <c r="D256" s="70">
        <v>0</v>
      </c>
      <c r="E256" s="70" t="e">
        <f>MAX(0,F256-$M$4)</f>
        <v>#VALUE!</v>
      </c>
      <c r="F256" s="71" t="e">
        <f t="shared" si="6"/>
        <v>#VALUE!</v>
      </c>
      <c r="G256" s="70" t="e">
        <f t="shared" si="7"/>
        <v>#VALUE!</v>
      </c>
      <c r="H256" s="70" t="e">
        <f>_xlfn.IFS('WS-2, WS-3, &amp; WS-4'!$B$6='Watershed Precip Data'!$C$3,'Watershed Precip Data'!C258,'Watershed Precip Data'!$C$14='Watershed Precip Data'!$D$3,'Watershed Precip Data'!D258,'WS-2, WS-3, &amp; WS-4'!$B$6='Watershed Precip Data'!$E$3,'Watershed Precip Data'!E258,'WS-2, WS-3, &amp; WS-4'!$B$6='Watershed Precip Data'!$F$3,'Watershed Precip Data'!F258,'WS-2, WS-3, &amp; WS-4'!$B$6='Watershed Precip Data'!$G$3,'Watershed Precip Data'!G258,'Watershed Precip Data'!$C$14='Watershed Precip Data'!$H$3,'Watershed Precip Data'!H258,'WS-2, WS-3, &amp; WS-4'!$B$6='Watershed Precip Data'!$I$3,'Watershed Precip Data'!I258,'WS-2, WS-3, &amp; WS-4'!$B$6='Watershed Precip Data'!$J$3,'Watershed Precip Data'!J258,'WS-2, WS-3, &amp; WS-4'!$B$6='Watershed Precip Data'!$K$3,'Watershed Precip Data'!K258)</f>
        <v>#N/A</v>
      </c>
      <c r="I256" s="238" t="e">
        <f>MIN(J256,G256+C256)</f>
        <v>#VALUE!</v>
      </c>
      <c r="J256" s="236" t="e">
        <f>'FM-1 &amp; FM-3'!$B$13*_xlfn.IFS(A256=$O$3,$R$3,A256=$O$4,$R$4,A256=$O$5,$R$5,A256=$O$6,$R$6,A256=$O$7,$R$7,A256=$O$8,$R$8,A256=$O$9, $R$9,A256=$O$10,$R$10,A256=$O$11,$R$11,A256=$O$12,$R$12,A256=$O$13,$R$13,A256=$O$14,$R$14)/30</f>
        <v>#VALUE!</v>
      </c>
    </row>
    <row r="257" spans="1:10">
      <c r="A257" s="19">
        <v>9</v>
      </c>
      <c r="B257" s="18">
        <v>11</v>
      </c>
      <c r="C257" s="70" t="e">
        <f>'WS-2, WS-3, &amp; WS-4'!$B$28*$M$3*H257</f>
        <v>#VALUE!</v>
      </c>
      <c r="D257" s="70">
        <v>0</v>
      </c>
      <c r="E257" s="70" t="e">
        <f>MAX(0,F257-$M$4)</f>
        <v>#VALUE!</v>
      </c>
      <c r="F257" s="71" t="e">
        <f t="shared" si="6"/>
        <v>#VALUE!</v>
      </c>
      <c r="G257" s="70" t="e">
        <f t="shared" si="7"/>
        <v>#VALUE!</v>
      </c>
      <c r="H257" s="70" t="e">
        <f>_xlfn.IFS('WS-2, WS-3, &amp; WS-4'!$B$6='Watershed Precip Data'!$C$3,'Watershed Precip Data'!C259,'Watershed Precip Data'!$C$14='Watershed Precip Data'!$D$3,'Watershed Precip Data'!D259,'WS-2, WS-3, &amp; WS-4'!$B$6='Watershed Precip Data'!$E$3,'Watershed Precip Data'!E259,'WS-2, WS-3, &amp; WS-4'!$B$6='Watershed Precip Data'!$F$3,'Watershed Precip Data'!F259,'WS-2, WS-3, &amp; WS-4'!$B$6='Watershed Precip Data'!$G$3,'Watershed Precip Data'!G259,'Watershed Precip Data'!$C$14='Watershed Precip Data'!$H$3,'Watershed Precip Data'!H259,'WS-2, WS-3, &amp; WS-4'!$B$6='Watershed Precip Data'!$I$3,'Watershed Precip Data'!I259,'WS-2, WS-3, &amp; WS-4'!$B$6='Watershed Precip Data'!$J$3,'Watershed Precip Data'!J259,'WS-2, WS-3, &amp; WS-4'!$B$6='Watershed Precip Data'!$K$3,'Watershed Precip Data'!K259)</f>
        <v>#N/A</v>
      </c>
      <c r="I257" s="238" t="e">
        <f>MIN(J257,G257+C257)</f>
        <v>#VALUE!</v>
      </c>
      <c r="J257" s="236" t="e">
        <f>'FM-1 &amp; FM-3'!$B$13*_xlfn.IFS(A257=$O$3,$R$3,A257=$O$4,$R$4,A257=$O$5,$R$5,A257=$O$6,$R$6,A257=$O$7,$R$7,A257=$O$8,$R$8,A257=$O$9, $R$9,A257=$O$10,$R$10,A257=$O$11,$R$11,A257=$O$12,$R$12,A257=$O$13,$R$13,A257=$O$14,$R$14)/30</f>
        <v>#VALUE!</v>
      </c>
    </row>
    <row r="258" spans="1:10">
      <c r="A258" s="19">
        <v>9</v>
      </c>
      <c r="B258" s="18">
        <v>12</v>
      </c>
      <c r="C258" s="70" t="e">
        <f>'WS-2, WS-3, &amp; WS-4'!$B$28*$M$3*H258</f>
        <v>#VALUE!</v>
      </c>
      <c r="D258" s="70">
        <v>0</v>
      </c>
      <c r="E258" s="70" t="e">
        <f>MAX(0,F258-$M$4)</f>
        <v>#VALUE!</v>
      </c>
      <c r="F258" s="71" t="e">
        <f t="shared" si="6"/>
        <v>#VALUE!</v>
      </c>
      <c r="G258" s="70" t="e">
        <f t="shared" si="7"/>
        <v>#VALUE!</v>
      </c>
      <c r="H258" s="70" t="e">
        <f>_xlfn.IFS('WS-2, WS-3, &amp; WS-4'!$B$6='Watershed Precip Data'!$C$3,'Watershed Precip Data'!C260,'Watershed Precip Data'!$C$14='Watershed Precip Data'!$D$3,'Watershed Precip Data'!D260,'WS-2, WS-3, &amp; WS-4'!$B$6='Watershed Precip Data'!$E$3,'Watershed Precip Data'!E260,'WS-2, WS-3, &amp; WS-4'!$B$6='Watershed Precip Data'!$F$3,'Watershed Precip Data'!F260,'WS-2, WS-3, &amp; WS-4'!$B$6='Watershed Precip Data'!$G$3,'Watershed Precip Data'!G260,'Watershed Precip Data'!$C$14='Watershed Precip Data'!$H$3,'Watershed Precip Data'!H260,'WS-2, WS-3, &amp; WS-4'!$B$6='Watershed Precip Data'!$I$3,'Watershed Precip Data'!I260,'WS-2, WS-3, &amp; WS-4'!$B$6='Watershed Precip Data'!$J$3,'Watershed Precip Data'!J260,'WS-2, WS-3, &amp; WS-4'!$B$6='Watershed Precip Data'!$K$3,'Watershed Precip Data'!K260)</f>
        <v>#N/A</v>
      </c>
      <c r="I258" s="238" t="e">
        <f>MIN(J258,G258+C258)</f>
        <v>#VALUE!</v>
      </c>
      <c r="J258" s="236" t="e">
        <f>'FM-1 &amp; FM-3'!$B$13*_xlfn.IFS(A258=$O$3,$R$3,A258=$O$4,$R$4,A258=$O$5,$R$5,A258=$O$6,$R$6,A258=$O$7,$R$7,A258=$O$8,$R$8,A258=$O$9, $R$9,A258=$O$10,$R$10,A258=$O$11,$R$11,A258=$O$12,$R$12,A258=$O$13,$R$13,A258=$O$14,$R$14)/30</f>
        <v>#VALUE!</v>
      </c>
    </row>
    <row r="259" spans="1:10">
      <c r="A259" s="19">
        <v>9</v>
      </c>
      <c r="B259" s="18">
        <v>13</v>
      </c>
      <c r="C259" s="70" t="e">
        <f>'WS-2, WS-3, &amp; WS-4'!$B$28*$M$3*H259</f>
        <v>#VALUE!</v>
      </c>
      <c r="D259" s="70">
        <v>0</v>
      </c>
      <c r="E259" s="70" t="e">
        <f>MAX(0,F259-$M$4)</f>
        <v>#VALUE!</v>
      </c>
      <c r="F259" s="71" t="e">
        <f t="shared" si="6"/>
        <v>#VALUE!</v>
      </c>
      <c r="G259" s="70" t="e">
        <f t="shared" si="7"/>
        <v>#VALUE!</v>
      </c>
      <c r="H259" s="70" t="e">
        <f>_xlfn.IFS('WS-2, WS-3, &amp; WS-4'!$B$6='Watershed Precip Data'!$C$3,'Watershed Precip Data'!C261,'Watershed Precip Data'!$C$14='Watershed Precip Data'!$D$3,'Watershed Precip Data'!D261,'WS-2, WS-3, &amp; WS-4'!$B$6='Watershed Precip Data'!$E$3,'Watershed Precip Data'!E261,'WS-2, WS-3, &amp; WS-4'!$B$6='Watershed Precip Data'!$F$3,'Watershed Precip Data'!F261,'WS-2, WS-3, &amp; WS-4'!$B$6='Watershed Precip Data'!$G$3,'Watershed Precip Data'!G261,'Watershed Precip Data'!$C$14='Watershed Precip Data'!$H$3,'Watershed Precip Data'!H261,'WS-2, WS-3, &amp; WS-4'!$B$6='Watershed Precip Data'!$I$3,'Watershed Precip Data'!I261,'WS-2, WS-3, &amp; WS-4'!$B$6='Watershed Precip Data'!$J$3,'Watershed Precip Data'!J261,'WS-2, WS-3, &amp; WS-4'!$B$6='Watershed Precip Data'!$K$3,'Watershed Precip Data'!K261)</f>
        <v>#N/A</v>
      </c>
      <c r="I259" s="238" t="e">
        <f>MIN(J259,G259+C259)</f>
        <v>#VALUE!</v>
      </c>
      <c r="J259" s="236" t="e">
        <f>'FM-1 &amp; FM-3'!$B$13*_xlfn.IFS(A259=$O$3,$R$3,A259=$O$4,$R$4,A259=$O$5,$R$5,A259=$O$6,$R$6,A259=$O$7,$R$7,A259=$O$8,$R$8,A259=$O$9, $R$9,A259=$O$10,$R$10,A259=$O$11,$R$11,A259=$O$12,$R$12,A259=$O$13,$R$13,A259=$O$14,$R$14)/30</f>
        <v>#VALUE!</v>
      </c>
    </row>
    <row r="260" spans="1:10">
      <c r="A260" s="19">
        <v>9</v>
      </c>
      <c r="B260" s="18">
        <v>14</v>
      </c>
      <c r="C260" s="70" t="e">
        <f>'WS-2, WS-3, &amp; WS-4'!$B$28*$M$3*H260</f>
        <v>#VALUE!</v>
      </c>
      <c r="D260" s="70">
        <v>0</v>
      </c>
      <c r="E260" s="70" t="e">
        <f>MAX(0,F260-$M$4)</f>
        <v>#VALUE!</v>
      </c>
      <c r="F260" s="71" t="e">
        <f t="shared" ref="F260:F323" si="8">MAX((G259+C260-D260-I259),0)</f>
        <v>#VALUE!</v>
      </c>
      <c r="G260" s="70" t="e">
        <f t="shared" ref="G260:G323" si="9">MAX((F260-E260),0)</f>
        <v>#VALUE!</v>
      </c>
      <c r="H260" s="70" t="e">
        <f>_xlfn.IFS('WS-2, WS-3, &amp; WS-4'!$B$6='Watershed Precip Data'!$C$3,'Watershed Precip Data'!C262,'Watershed Precip Data'!$C$14='Watershed Precip Data'!$D$3,'Watershed Precip Data'!D262,'WS-2, WS-3, &amp; WS-4'!$B$6='Watershed Precip Data'!$E$3,'Watershed Precip Data'!E262,'WS-2, WS-3, &amp; WS-4'!$B$6='Watershed Precip Data'!$F$3,'Watershed Precip Data'!F262,'WS-2, WS-3, &amp; WS-4'!$B$6='Watershed Precip Data'!$G$3,'Watershed Precip Data'!G262,'Watershed Precip Data'!$C$14='Watershed Precip Data'!$H$3,'Watershed Precip Data'!H262,'WS-2, WS-3, &amp; WS-4'!$B$6='Watershed Precip Data'!$I$3,'Watershed Precip Data'!I262,'WS-2, WS-3, &amp; WS-4'!$B$6='Watershed Precip Data'!$J$3,'Watershed Precip Data'!J262,'WS-2, WS-3, &amp; WS-4'!$B$6='Watershed Precip Data'!$K$3,'Watershed Precip Data'!K262)</f>
        <v>#N/A</v>
      </c>
      <c r="I260" s="238" t="e">
        <f>MIN(J260,G260+C260)</f>
        <v>#VALUE!</v>
      </c>
      <c r="J260" s="236" t="e">
        <f>'FM-1 &amp; FM-3'!$B$13*_xlfn.IFS(A260=$O$3,$R$3,A260=$O$4,$R$4,A260=$O$5,$R$5,A260=$O$6,$R$6,A260=$O$7,$R$7,A260=$O$8,$R$8,A260=$O$9, $R$9,A260=$O$10,$R$10,A260=$O$11,$R$11,A260=$O$12,$R$12,A260=$O$13,$R$13,A260=$O$14,$R$14)/30</f>
        <v>#VALUE!</v>
      </c>
    </row>
    <row r="261" spans="1:10">
      <c r="A261" s="19">
        <v>9</v>
      </c>
      <c r="B261" s="18">
        <v>15</v>
      </c>
      <c r="C261" s="70" t="e">
        <f>'WS-2, WS-3, &amp; WS-4'!$B$28*$M$3*H261</f>
        <v>#VALUE!</v>
      </c>
      <c r="D261" s="70">
        <v>0</v>
      </c>
      <c r="E261" s="70" t="e">
        <f>MAX(0,F261-$M$4)</f>
        <v>#VALUE!</v>
      </c>
      <c r="F261" s="71" t="e">
        <f t="shared" si="8"/>
        <v>#VALUE!</v>
      </c>
      <c r="G261" s="70" t="e">
        <f t="shared" si="9"/>
        <v>#VALUE!</v>
      </c>
      <c r="H261" s="70" t="e">
        <f>_xlfn.IFS('WS-2, WS-3, &amp; WS-4'!$B$6='Watershed Precip Data'!$C$3,'Watershed Precip Data'!C263,'Watershed Precip Data'!$C$14='Watershed Precip Data'!$D$3,'Watershed Precip Data'!D263,'WS-2, WS-3, &amp; WS-4'!$B$6='Watershed Precip Data'!$E$3,'Watershed Precip Data'!E263,'WS-2, WS-3, &amp; WS-4'!$B$6='Watershed Precip Data'!$F$3,'Watershed Precip Data'!F263,'WS-2, WS-3, &amp; WS-4'!$B$6='Watershed Precip Data'!$G$3,'Watershed Precip Data'!G263,'Watershed Precip Data'!$C$14='Watershed Precip Data'!$H$3,'Watershed Precip Data'!H263,'WS-2, WS-3, &amp; WS-4'!$B$6='Watershed Precip Data'!$I$3,'Watershed Precip Data'!I263,'WS-2, WS-3, &amp; WS-4'!$B$6='Watershed Precip Data'!$J$3,'Watershed Precip Data'!J263,'WS-2, WS-3, &amp; WS-4'!$B$6='Watershed Precip Data'!$K$3,'Watershed Precip Data'!K263)</f>
        <v>#N/A</v>
      </c>
      <c r="I261" s="238" t="e">
        <f>MIN(J261,G261+C261)</f>
        <v>#VALUE!</v>
      </c>
      <c r="J261" s="236" t="e">
        <f>'FM-1 &amp; FM-3'!$B$13*_xlfn.IFS(A261=$O$3,$R$3,A261=$O$4,$R$4,A261=$O$5,$R$5,A261=$O$6,$R$6,A261=$O$7,$R$7,A261=$O$8,$R$8,A261=$O$9, $R$9,A261=$O$10,$R$10,A261=$O$11,$R$11,A261=$O$12,$R$12,A261=$O$13,$R$13,A261=$O$14,$R$14)/30</f>
        <v>#VALUE!</v>
      </c>
    </row>
    <row r="262" spans="1:10">
      <c r="A262" s="19">
        <v>9</v>
      </c>
      <c r="B262" s="18">
        <v>16</v>
      </c>
      <c r="C262" s="70" t="e">
        <f>'WS-2, WS-3, &amp; WS-4'!$B$28*$M$3*H262</f>
        <v>#VALUE!</v>
      </c>
      <c r="D262" s="70">
        <v>0</v>
      </c>
      <c r="E262" s="70" t="e">
        <f>MAX(0,F262-$M$4)</f>
        <v>#VALUE!</v>
      </c>
      <c r="F262" s="71" t="e">
        <f t="shared" si="8"/>
        <v>#VALUE!</v>
      </c>
      <c r="G262" s="70" t="e">
        <f t="shared" si="9"/>
        <v>#VALUE!</v>
      </c>
      <c r="H262" s="70" t="e">
        <f>_xlfn.IFS('WS-2, WS-3, &amp; WS-4'!$B$6='Watershed Precip Data'!$C$3,'Watershed Precip Data'!C264,'Watershed Precip Data'!$C$14='Watershed Precip Data'!$D$3,'Watershed Precip Data'!D264,'WS-2, WS-3, &amp; WS-4'!$B$6='Watershed Precip Data'!$E$3,'Watershed Precip Data'!E264,'WS-2, WS-3, &amp; WS-4'!$B$6='Watershed Precip Data'!$F$3,'Watershed Precip Data'!F264,'WS-2, WS-3, &amp; WS-4'!$B$6='Watershed Precip Data'!$G$3,'Watershed Precip Data'!G264,'Watershed Precip Data'!$C$14='Watershed Precip Data'!$H$3,'Watershed Precip Data'!H264,'WS-2, WS-3, &amp; WS-4'!$B$6='Watershed Precip Data'!$I$3,'Watershed Precip Data'!I264,'WS-2, WS-3, &amp; WS-4'!$B$6='Watershed Precip Data'!$J$3,'Watershed Precip Data'!J264,'WS-2, WS-3, &amp; WS-4'!$B$6='Watershed Precip Data'!$K$3,'Watershed Precip Data'!K264)</f>
        <v>#N/A</v>
      </c>
      <c r="I262" s="238" t="e">
        <f>MIN(J262,G262+C262)</f>
        <v>#VALUE!</v>
      </c>
      <c r="J262" s="236" t="e">
        <f>'FM-1 &amp; FM-3'!$B$13*_xlfn.IFS(A262=$O$3,$R$3,A262=$O$4,$R$4,A262=$O$5,$R$5,A262=$O$6,$R$6,A262=$O$7,$R$7,A262=$O$8,$R$8,A262=$O$9, $R$9,A262=$O$10,$R$10,A262=$O$11,$R$11,A262=$O$12,$R$12,A262=$O$13,$R$13,A262=$O$14,$R$14)/30</f>
        <v>#VALUE!</v>
      </c>
    </row>
    <row r="263" spans="1:10">
      <c r="A263" s="19">
        <v>9</v>
      </c>
      <c r="B263" s="18">
        <v>17</v>
      </c>
      <c r="C263" s="70" t="e">
        <f>'WS-2, WS-3, &amp; WS-4'!$B$28*$M$3*H263</f>
        <v>#VALUE!</v>
      </c>
      <c r="D263" s="70">
        <v>0</v>
      </c>
      <c r="E263" s="70" t="e">
        <f>MAX(0,F263-$M$4)</f>
        <v>#VALUE!</v>
      </c>
      <c r="F263" s="71" t="e">
        <f t="shared" si="8"/>
        <v>#VALUE!</v>
      </c>
      <c r="G263" s="70" t="e">
        <f t="shared" si="9"/>
        <v>#VALUE!</v>
      </c>
      <c r="H263" s="70" t="e">
        <f>_xlfn.IFS('WS-2, WS-3, &amp; WS-4'!$B$6='Watershed Precip Data'!$C$3,'Watershed Precip Data'!C265,'Watershed Precip Data'!$C$14='Watershed Precip Data'!$D$3,'Watershed Precip Data'!D265,'WS-2, WS-3, &amp; WS-4'!$B$6='Watershed Precip Data'!$E$3,'Watershed Precip Data'!E265,'WS-2, WS-3, &amp; WS-4'!$B$6='Watershed Precip Data'!$F$3,'Watershed Precip Data'!F265,'WS-2, WS-3, &amp; WS-4'!$B$6='Watershed Precip Data'!$G$3,'Watershed Precip Data'!G265,'Watershed Precip Data'!$C$14='Watershed Precip Data'!$H$3,'Watershed Precip Data'!H265,'WS-2, WS-3, &amp; WS-4'!$B$6='Watershed Precip Data'!$I$3,'Watershed Precip Data'!I265,'WS-2, WS-3, &amp; WS-4'!$B$6='Watershed Precip Data'!$J$3,'Watershed Precip Data'!J265,'WS-2, WS-3, &amp; WS-4'!$B$6='Watershed Precip Data'!$K$3,'Watershed Precip Data'!K265)</f>
        <v>#N/A</v>
      </c>
      <c r="I263" s="238" t="e">
        <f>MIN(J263,G263+C263)</f>
        <v>#VALUE!</v>
      </c>
      <c r="J263" s="236" t="e">
        <f>'FM-1 &amp; FM-3'!$B$13*_xlfn.IFS(A263=$O$3,$R$3,A263=$O$4,$R$4,A263=$O$5,$R$5,A263=$O$6,$R$6,A263=$O$7,$R$7,A263=$O$8,$R$8,A263=$O$9, $R$9,A263=$O$10,$R$10,A263=$O$11,$R$11,A263=$O$12,$R$12,A263=$O$13,$R$13,A263=$O$14,$R$14)/30</f>
        <v>#VALUE!</v>
      </c>
    </row>
    <row r="264" spans="1:10">
      <c r="A264" s="19">
        <v>9</v>
      </c>
      <c r="B264" s="18">
        <v>18</v>
      </c>
      <c r="C264" s="70" t="e">
        <f>'WS-2, WS-3, &amp; WS-4'!$B$28*$M$3*H264</f>
        <v>#VALUE!</v>
      </c>
      <c r="D264" s="70">
        <v>0</v>
      </c>
      <c r="E264" s="70" t="e">
        <f>MAX(0,F264-$M$4)</f>
        <v>#VALUE!</v>
      </c>
      <c r="F264" s="71" t="e">
        <f t="shared" si="8"/>
        <v>#VALUE!</v>
      </c>
      <c r="G264" s="70" t="e">
        <f t="shared" si="9"/>
        <v>#VALUE!</v>
      </c>
      <c r="H264" s="70" t="e">
        <f>_xlfn.IFS('WS-2, WS-3, &amp; WS-4'!$B$6='Watershed Precip Data'!$C$3,'Watershed Precip Data'!C266,'Watershed Precip Data'!$C$14='Watershed Precip Data'!$D$3,'Watershed Precip Data'!D266,'WS-2, WS-3, &amp; WS-4'!$B$6='Watershed Precip Data'!$E$3,'Watershed Precip Data'!E266,'WS-2, WS-3, &amp; WS-4'!$B$6='Watershed Precip Data'!$F$3,'Watershed Precip Data'!F266,'WS-2, WS-3, &amp; WS-4'!$B$6='Watershed Precip Data'!$G$3,'Watershed Precip Data'!G266,'Watershed Precip Data'!$C$14='Watershed Precip Data'!$H$3,'Watershed Precip Data'!H266,'WS-2, WS-3, &amp; WS-4'!$B$6='Watershed Precip Data'!$I$3,'Watershed Precip Data'!I266,'WS-2, WS-3, &amp; WS-4'!$B$6='Watershed Precip Data'!$J$3,'Watershed Precip Data'!J266,'WS-2, WS-3, &amp; WS-4'!$B$6='Watershed Precip Data'!$K$3,'Watershed Precip Data'!K266)</f>
        <v>#N/A</v>
      </c>
      <c r="I264" s="238" t="e">
        <f>MIN(J264,G264+C264)</f>
        <v>#VALUE!</v>
      </c>
      <c r="J264" s="236" t="e">
        <f>'FM-1 &amp; FM-3'!$B$13*_xlfn.IFS(A264=$O$3,$R$3,A264=$O$4,$R$4,A264=$O$5,$R$5,A264=$O$6,$R$6,A264=$O$7,$R$7,A264=$O$8,$R$8,A264=$O$9, $R$9,A264=$O$10,$R$10,A264=$O$11,$R$11,A264=$O$12,$R$12,A264=$O$13,$R$13,A264=$O$14,$R$14)/30</f>
        <v>#VALUE!</v>
      </c>
    </row>
    <row r="265" spans="1:10">
      <c r="A265" s="19">
        <v>9</v>
      </c>
      <c r="B265" s="18">
        <v>19</v>
      </c>
      <c r="C265" s="70" t="e">
        <f>'WS-2, WS-3, &amp; WS-4'!$B$28*$M$3*H265</f>
        <v>#VALUE!</v>
      </c>
      <c r="D265" s="70">
        <v>0</v>
      </c>
      <c r="E265" s="70" t="e">
        <f>MAX(0,F265-$M$4)</f>
        <v>#VALUE!</v>
      </c>
      <c r="F265" s="71" t="e">
        <f t="shared" si="8"/>
        <v>#VALUE!</v>
      </c>
      <c r="G265" s="70" t="e">
        <f t="shared" si="9"/>
        <v>#VALUE!</v>
      </c>
      <c r="H265" s="70" t="e">
        <f>_xlfn.IFS('WS-2, WS-3, &amp; WS-4'!$B$6='Watershed Precip Data'!$C$3,'Watershed Precip Data'!C267,'Watershed Precip Data'!$C$14='Watershed Precip Data'!$D$3,'Watershed Precip Data'!D267,'WS-2, WS-3, &amp; WS-4'!$B$6='Watershed Precip Data'!$E$3,'Watershed Precip Data'!E267,'WS-2, WS-3, &amp; WS-4'!$B$6='Watershed Precip Data'!$F$3,'Watershed Precip Data'!F267,'WS-2, WS-3, &amp; WS-4'!$B$6='Watershed Precip Data'!$G$3,'Watershed Precip Data'!G267,'Watershed Precip Data'!$C$14='Watershed Precip Data'!$H$3,'Watershed Precip Data'!H267,'WS-2, WS-3, &amp; WS-4'!$B$6='Watershed Precip Data'!$I$3,'Watershed Precip Data'!I267,'WS-2, WS-3, &amp; WS-4'!$B$6='Watershed Precip Data'!$J$3,'Watershed Precip Data'!J267,'WS-2, WS-3, &amp; WS-4'!$B$6='Watershed Precip Data'!$K$3,'Watershed Precip Data'!K267)</f>
        <v>#N/A</v>
      </c>
      <c r="I265" s="238" t="e">
        <f>MIN(J265,G265+C265)</f>
        <v>#VALUE!</v>
      </c>
      <c r="J265" s="236" t="e">
        <f>'FM-1 &amp; FM-3'!$B$13*_xlfn.IFS(A265=$O$3,$R$3,A265=$O$4,$R$4,A265=$O$5,$R$5,A265=$O$6,$R$6,A265=$O$7,$R$7,A265=$O$8,$R$8,A265=$O$9, $R$9,A265=$O$10,$R$10,A265=$O$11,$R$11,A265=$O$12,$R$12,A265=$O$13,$R$13,A265=$O$14,$R$14)/30</f>
        <v>#VALUE!</v>
      </c>
    </row>
    <row r="266" spans="1:10">
      <c r="A266" s="19">
        <v>9</v>
      </c>
      <c r="B266" s="18">
        <v>20</v>
      </c>
      <c r="C266" s="70" t="e">
        <f>'WS-2, WS-3, &amp; WS-4'!$B$28*$M$3*H266</f>
        <v>#VALUE!</v>
      </c>
      <c r="D266" s="70">
        <v>0</v>
      </c>
      <c r="E266" s="70" t="e">
        <f>MAX(0,F266-$M$4)</f>
        <v>#VALUE!</v>
      </c>
      <c r="F266" s="71" t="e">
        <f t="shared" si="8"/>
        <v>#VALUE!</v>
      </c>
      <c r="G266" s="70" t="e">
        <f t="shared" si="9"/>
        <v>#VALUE!</v>
      </c>
      <c r="H266" s="70" t="e">
        <f>_xlfn.IFS('WS-2, WS-3, &amp; WS-4'!$B$6='Watershed Precip Data'!$C$3,'Watershed Precip Data'!C268,'Watershed Precip Data'!$C$14='Watershed Precip Data'!$D$3,'Watershed Precip Data'!D268,'WS-2, WS-3, &amp; WS-4'!$B$6='Watershed Precip Data'!$E$3,'Watershed Precip Data'!E268,'WS-2, WS-3, &amp; WS-4'!$B$6='Watershed Precip Data'!$F$3,'Watershed Precip Data'!F268,'WS-2, WS-3, &amp; WS-4'!$B$6='Watershed Precip Data'!$G$3,'Watershed Precip Data'!G268,'Watershed Precip Data'!$C$14='Watershed Precip Data'!$H$3,'Watershed Precip Data'!H268,'WS-2, WS-3, &amp; WS-4'!$B$6='Watershed Precip Data'!$I$3,'Watershed Precip Data'!I268,'WS-2, WS-3, &amp; WS-4'!$B$6='Watershed Precip Data'!$J$3,'Watershed Precip Data'!J268,'WS-2, WS-3, &amp; WS-4'!$B$6='Watershed Precip Data'!$K$3,'Watershed Precip Data'!K268)</f>
        <v>#N/A</v>
      </c>
      <c r="I266" s="238" t="e">
        <f>MIN(J266,G266+C266)</f>
        <v>#VALUE!</v>
      </c>
      <c r="J266" s="236" t="e">
        <f>'FM-1 &amp; FM-3'!$B$13*_xlfn.IFS(A266=$O$3,$R$3,A266=$O$4,$R$4,A266=$O$5,$R$5,A266=$O$6,$R$6,A266=$O$7,$R$7,A266=$O$8,$R$8,A266=$O$9, $R$9,A266=$O$10,$R$10,A266=$O$11,$R$11,A266=$O$12,$R$12,A266=$O$13,$R$13,A266=$O$14,$R$14)/30</f>
        <v>#VALUE!</v>
      </c>
    </row>
    <row r="267" spans="1:10">
      <c r="A267" s="19">
        <v>9</v>
      </c>
      <c r="B267" s="18">
        <v>21</v>
      </c>
      <c r="C267" s="70" t="e">
        <f>'WS-2, WS-3, &amp; WS-4'!$B$28*$M$3*H267</f>
        <v>#VALUE!</v>
      </c>
      <c r="D267" s="70">
        <v>0</v>
      </c>
      <c r="E267" s="70" t="e">
        <f>MAX(0,F267-$M$4)</f>
        <v>#VALUE!</v>
      </c>
      <c r="F267" s="71" t="e">
        <f t="shared" si="8"/>
        <v>#VALUE!</v>
      </c>
      <c r="G267" s="70" t="e">
        <f t="shared" si="9"/>
        <v>#VALUE!</v>
      </c>
      <c r="H267" s="70" t="e">
        <f>_xlfn.IFS('WS-2, WS-3, &amp; WS-4'!$B$6='Watershed Precip Data'!$C$3,'Watershed Precip Data'!C269,'Watershed Precip Data'!$C$14='Watershed Precip Data'!$D$3,'Watershed Precip Data'!D269,'WS-2, WS-3, &amp; WS-4'!$B$6='Watershed Precip Data'!$E$3,'Watershed Precip Data'!E269,'WS-2, WS-3, &amp; WS-4'!$B$6='Watershed Precip Data'!$F$3,'Watershed Precip Data'!F269,'WS-2, WS-3, &amp; WS-4'!$B$6='Watershed Precip Data'!$G$3,'Watershed Precip Data'!G269,'Watershed Precip Data'!$C$14='Watershed Precip Data'!$H$3,'Watershed Precip Data'!H269,'WS-2, WS-3, &amp; WS-4'!$B$6='Watershed Precip Data'!$I$3,'Watershed Precip Data'!I269,'WS-2, WS-3, &amp; WS-4'!$B$6='Watershed Precip Data'!$J$3,'Watershed Precip Data'!J269,'WS-2, WS-3, &amp; WS-4'!$B$6='Watershed Precip Data'!$K$3,'Watershed Precip Data'!K269)</f>
        <v>#N/A</v>
      </c>
      <c r="I267" s="238" t="e">
        <f>MIN(J267,G267+C267)</f>
        <v>#VALUE!</v>
      </c>
      <c r="J267" s="236" t="e">
        <f>'FM-1 &amp; FM-3'!$B$13*_xlfn.IFS(A267=$O$3,$R$3,A267=$O$4,$R$4,A267=$O$5,$R$5,A267=$O$6,$R$6,A267=$O$7,$R$7,A267=$O$8,$R$8,A267=$O$9, $R$9,A267=$O$10,$R$10,A267=$O$11,$R$11,A267=$O$12,$R$12,A267=$O$13,$R$13,A267=$O$14,$R$14)/30</f>
        <v>#VALUE!</v>
      </c>
    </row>
    <row r="268" spans="1:10">
      <c r="A268" s="19">
        <v>9</v>
      </c>
      <c r="B268" s="18">
        <v>22</v>
      </c>
      <c r="C268" s="70" t="e">
        <f>'WS-2, WS-3, &amp; WS-4'!$B$28*$M$3*H268</f>
        <v>#VALUE!</v>
      </c>
      <c r="D268" s="70">
        <v>0</v>
      </c>
      <c r="E268" s="70" t="e">
        <f>MAX(0,F268-$M$4)</f>
        <v>#VALUE!</v>
      </c>
      <c r="F268" s="71" t="e">
        <f t="shared" si="8"/>
        <v>#VALUE!</v>
      </c>
      <c r="G268" s="70" t="e">
        <f t="shared" si="9"/>
        <v>#VALUE!</v>
      </c>
      <c r="H268" s="70" t="e">
        <f>_xlfn.IFS('WS-2, WS-3, &amp; WS-4'!$B$6='Watershed Precip Data'!$C$3,'Watershed Precip Data'!C270,'Watershed Precip Data'!$C$14='Watershed Precip Data'!$D$3,'Watershed Precip Data'!D270,'WS-2, WS-3, &amp; WS-4'!$B$6='Watershed Precip Data'!$E$3,'Watershed Precip Data'!E270,'WS-2, WS-3, &amp; WS-4'!$B$6='Watershed Precip Data'!$F$3,'Watershed Precip Data'!F270,'WS-2, WS-3, &amp; WS-4'!$B$6='Watershed Precip Data'!$G$3,'Watershed Precip Data'!G270,'Watershed Precip Data'!$C$14='Watershed Precip Data'!$H$3,'Watershed Precip Data'!H270,'WS-2, WS-3, &amp; WS-4'!$B$6='Watershed Precip Data'!$I$3,'Watershed Precip Data'!I270,'WS-2, WS-3, &amp; WS-4'!$B$6='Watershed Precip Data'!$J$3,'Watershed Precip Data'!J270,'WS-2, WS-3, &amp; WS-4'!$B$6='Watershed Precip Data'!$K$3,'Watershed Precip Data'!K270)</f>
        <v>#N/A</v>
      </c>
      <c r="I268" s="238" t="e">
        <f>MIN(J268,G268+C268)</f>
        <v>#VALUE!</v>
      </c>
      <c r="J268" s="236" t="e">
        <f>'FM-1 &amp; FM-3'!$B$13*_xlfn.IFS(A268=$O$3,$R$3,A268=$O$4,$R$4,A268=$O$5,$R$5,A268=$O$6,$R$6,A268=$O$7,$R$7,A268=$O$8,$R$8,A268=$O$9, $R$9,A268=$O$10,$R$10,A268=$O$11,$R$11,A268=$O$12,$R$12,A268=$O$13,$R$13,A268=$O$14,$R$14)/30</f>
        <v>#VALUE!</v>
      </c>
    </row>
    <row r="269" spans="1:10">
      <c r="A269" s="19">
        <v>9</v>
      </c>
      <c r="B269" s="18">
        <v>23</v>
      </c>
      <c r="C269" s="70" t="e">
        <f>'WS-2, WS-3, &amp; WS-4'!$B$28*$M$3*H269</f>
        <v>#VALUE!</v>
      </c>
      <c r="D269" s="70">
        <v>0</v>
      </c>
      <c r="E269" s="70" t="e">
        <f>MAX(0,F269-$M$4)</f>
        <v>#VALUE!</v>
      </c>
      <c r="F269" s="71" t="e">
        <f t="shared" si="8"/>
        <v>#VALUE!</v>
      </c>
      <c r="G269" s="70" t="e">
        <f t="shared" si="9"/>
        <v>#VALUE!</v>
      </c>
      <c r="H269" s="70" t="e">
        <f>_xlfn.IFS('WS-2, WS-3, &amp; WS-4'!$B$6='Watershed Precip Data'!$C$3,'Watershed Precip Data'!C271,'Watershed Precip Data'!$C$14='Watershed Precip Data'!$D$3,'Watershed Precip Data'!D271,'WS-2, WS-3, &amp; WS-4'!$B$6='Watershed Precip Data'!$E$3,'Watershed Precip Data'!E271,'WS-2, WS-3, &amp; WS-4'!$B$6='Watershed Precip Data'!$F$3,'Watershed Precip Data'!F271,'WS-2, WS-3, &amp; WS-4'!$B$6='Watershed Precip Data'!$G$3,'Watershed Precip Data'!G271,'Watershed Precip Data'!$C$14='Watershed Precip Data'!$H$3,'Watershed Precip Data'!H271,'WS-2, WS-3, &amp; WS-4'!$B$6='Watershed Precip Data'!$I$3,'Watershed Precip Data'!I271,'WS-2, WS-3, &amp; WS-4'!$B$6='Watershed Precip Data'!$J$3,'Watershed Precip Data'!J271,'WS-2, WS-3, &amp; WS-4'!$B$6='Watershed Precip Data'!$K$3,'Watershed Precip Data'!K271)</f>
        <v>#N/A</v>
      </c>
      <c r="I269" s="238" t="e">
        <f>MIN(J269,G269+C269)</f>
        <v>#VALUE!</v>
      </c>
      <c r="J269" s="236" t="e">
        <f>'FM-1 &amp; FM-3'!$B$13*_xlfn.IFS(A269=$O$3,$R$3,A269=$O$4,$R$4,A269=$O$5,$R$5,A269=$O$6,$R$6,A269=$O$7,$R$7,A269=$O$8,$R$8,A269=$O$9, $R$9,A269=$O$10,$R$10,A269=$O$11,$R$11,A269=$O$12,$R$12,A269=$O$13,$R$13,A269=$O$14,$R$14)/30</f>
        <v>#VALUE!</v>
      </c>
    </row>
    <row r="270" spans="1:10">
      <c r="A270" s="19">
        <v>9</v>
      </c>
      <c r="B270" s="18">
        <v>24</v>
      </c>
      <c r="C270" s="70" t="e">
        <f>'WS-2, WS-3, &amp; WS-4'!$B$28*$M$3*H270</f>
        <v>#VALUE!</v>
      </c>
      <c r="D270" s="70">
        <v>0</v>
      </c>
      <c r="E270" s="70" t="e">
        <f>MAX(0,F270-$M$4)</f>
        <v>#VALUE!</v>
      </c>
      <c r="F270" s="71" t="e">
        <f t="shared" si="8"/>
        <v>#VALUE!</v>
      </c>
      <c r="G270" s="70" t="e">
        <f t="shared" si="9"/>
        <v>#VALUE!</v>
      </c>
      <c r="H270" s="70" t="e">
        <f>_xlfn.IFS('WS-2, WS-3, &amp; WS-4'!$B$6='Watershed Precip Data'!$C$3,'Watershed Precip Data'!C272,'Watershed Precip Data'!$C$14='Watershed Precip Data'!$D$3,'Watershed Precip Data'!D272,'WS-2, WS-3, &amp; WS-4'!$B$6='Watershed Precip Data'!$E$3,'Watershed Precip Data'!E272,'WS-2, WS-3, &amp; WS-4'!$B$6='Watershed Precip Data'!$F$3,'Watershed Precip Data'!F272,'WS-2, WS-3, &amp; WS-4'!$B$6='Watershed Precip Data'!$G$3,'Watershed Precip Data'!G272,'Watershed Precip Data'!$C$14='Watershed Precip Data'!$H$3,'Watershed Precip Data'!H272,'WS-2, WS-3, &amp; WS-4'!$B$6='Watershed Precip Data'!$I$3,'Watershed Precip Data'!I272,'WS-2, WS-3, &amp; WS-4'!$B$6='Watershed Precip Data'!$J$3,'Watershed Precip Data'!J272,'WS-2, WS-3, &amp; WS-4'!$B$6='Watershed Precip Data'!$K$3,'Watershed Precip Data'!K272)</f>
        <v>#N/A</v>
      </c>
      <c r="I270" s="238" t="e">
        <f>MIN(J270,G270+C270)</f>
        <v>#VALUE!</v>
      </c>
      <c r="J270" s="236" t="e">
        <f>'FM-1 &amp; FM-3'!$B$13*_xlfn.IFS(A270=$O$3,$R$3,A270=$O$4,$R$4,A270=$O$5,$R$5,A270=$O$6,$R$6,A270=$O$7,$R$7,A270=$O$8,$R$8,A270=$O$9, $R$9,A270=$O$10,$R$10,A270=$O$11,$R$11,A270=$O$12,$R$12,A270=$O$13,$R$13,A270=$O$14,$R$14)/30</f>
        <v>#VALUE!</v>
      </c>
    </row>
    <row r="271" spans="1:10">
      <c r="A271" s="19">
        <v>9</v>
      </c>
      <c r="B271" s="18">
        <v>25</v>
      </c>
      <c r="C271" s="70" t="e">
        <f>'WS-2, WS-3, &amp; WS-4'!$B$28*$M$3*H271</f>
        <v>#VALUE!</v>
      </c>
      <c r="D271" s="70">
        <v>0</v>
      </c>
      <c r="E271" s="70" t="e">
        <f>MAX(0,F271-$M$4)</f>
        <v>#VALUE!</v>
      </c>
      <c r="F271" s="71" t="e">
        <f t="shared" si="8"/>
        <v>#VALUE!</v>
      </c>
      <c r="G271" s="70" t="e">
        <f t="shared" si="9"/>
        <v>#VALUE!</v>
      </c>
      <c r="H271" s="70" t="e">
        <f>_xlfn.IFS('WS-2, WS-3, &amp; WS-4'!$B$6='Watershed Precip Data'!$C$3,'Watershed Precip Data'!C273,'Watershed Precip Data'!$C$14='Watershed Precip Data'!$D$3,'Watershed Precip Data'!D273,'WS-2, WS-3, &amp; WS-4'!$B$6='Watershed Precip Data'!$E$3,'Watershed Precip Data'!E273,'WS-2, WS-3, &amp; WS-4'!$B$6='Watershed Precip Data'!$F$3,'Watershed Precip Data'!F273,'WS-2, WS-3, &amp; WS-4'!$B$6='Watershed Precip Data'!$G$3,'Watershed Precip Data'!G273,'Watershed Precip Data'!$C$14='Watershed Precip Data'!$H$3,'Watershed Precip Data'!H273,'WS-2, WS-3, &amp; WS-4'!$B$6='Watershed Precip Data'!$I$3,'Watershed Precip Data'!I273,'WS-2, WS-3, &amp; WS-4'!$B$6='Watershed Precip Data'!$J$3,'Watershed Precip Data'!J273,'WS-2, WS-3, &amp; WS-4'!$B$6='Watershed Precip Data'!$K$3,'Watershed Precip Data'!K273)</f>
        <v>#N/A</v>
      </c>
      <c r="I271" s="238" t="e">
        <f>MIN(J271,G271+C271)</f>
        <v>#VALUE!</v>
      </c>
      <c r="J271" s="236" t="e">
        <f>'FM-1 &amp; FM-3'!$B$13*_xlfn.IFS(A271=$O$3,$R$3,A271=$O$4,$R$4,A271=$O$5,$R$5,A271=$O$6,$R$6,A271=$O$7,$R$7,A271=$O$8,$R$8,A271=$O$9, $R$9,A271=$O$10,$R$10,A271=$O$11,$R$11,A271=$O$12,$R$12,A271=$O$13,$R$13,A271=$O$14,$R$14)/30</f>
        <v>#VALUE!</v>
      </c>
    </row>
    <row r="272" spans="1:10">
      <c r="A272" s="19">
        <v>9</v>
      </c>
      <c r="B272" s="18">
        <v>26</v>
      </c>
      <c r="C272" s="70" t="e">
        <f>'WS-2, WS-3, &amp; WS-4'!$B$28*$M$3*H272</f>
        <v>#VALUE!</v>
      </c>
      <c r="D272" s="70">
        <v>0</v>
      </c>
      <c r="E272" s="70" t="e">
        <f>MAX(0,F272-$M$4)</f>
        <v>#VALUE!</v>
      </c>
      <c r="F272" s="71" t="e">
        <f t="shared" si="8"/>
        <v>#VALUE!</v>
      </c>
      <c r="G272" s="70" t="e">
        <f t="shared" si="9"/>
        <v>#VALUE!</v>
      </c>
      <c r="H272" s="70" t="e">
        <f>_xlfn.IFS('WS-2, WS-3, &amp; WS-4'!$B$6='Watershed Precip Data'!$C$3,'Watershed Precip Data'!C274,'Watershed Precip Data'!$C$14='Watershed Precip Data'!$D$3,'Watershed Precip Data'!D274,'WS-2, WS-3, &amp; WS-4'!$B$6='Watershed Precip Data'!$E$3,'Watershed Precip Data'!E274,'WS-2, WS-3, &amp; WS-4'!$B$6='Watershed Precip Data'!$F$3,'Watershed Precip Data'!F274,'WS-2, WS-3, &amp; WS-4'!$B$6='Watershed Precip Data'!$G$3,'Watershed Precip Data'!G274,'Watershed Precip Data'!$C$14='Watershed Precip Data'!$H$3,'Watershed Precip Data'!H274,'WS-2, WS-3, &amp; WS-4'!$B$6='Watershed Precip Data'!$I$3,'Watershed Precip Data'!I274,'WS-2, WS-3, &amp; WS-4'!$B$6='Watershed Precip Data'!$J$3,'Watershed Precip Data'!J274,'WS-2, WS-3, &amp; WS-4'!$B$6='Watershed Precip Data'!$K$3,'Watershed Precip Data'!K274)</f>
        <v>#N/A</v>
      </c>
      <c r="I272" s="238" t="e">
        <f>MIN(J272,G272+C272)</f>
        <v>#VALUE!</v>
      </c>
      <c r="J272" s="236" t="e">
        <f>'FM-1 &amp; FM-3'!$B$13*_xlfn.IFS(A272=$O$3,$R$3,A272=$O$4,$R$4,A272=$O$5,$R$5,A272=$O$6,$R$6,A272=$O$7,$R$7,A272=$O$8,$R$8,A272=$O$9, $R$9,A272=$O$10,$R$10,A272=$O$11,$R$11,A272=$O$12,$R$12,A272=$O$13,$R$13,A272=$O$14,$R$14)/30</f>
        <v>#VALUE!</v>
      </c>
    </row>
    <row r="273" spans="1:10">
      <c r="A273" s="19">
        <v>9</v>
      </c>
      <c r="B273" s="18">
        <v>27</v>
      </c>
      <c r="C273" s="70" t="e">
        <f>'WS-2, WS-3, &amp; WS-4'!$B$28*$M$3*H273</f>
        <v>#VALUE!</v>
      </c>
      <c r="D273" s="70">
        <v>0</v>
      </c>
      <c r="E273" s="70" t="e">
        <f>MAX(0,F273-$M$4)</f>
        <v>#VALUE!</v>
      </c>
      <c r="F273" s="71" t="e">
        <f t="shared" si="8"/>
        <v>#VALUE!</v>
      </c>
      <c r="G273" s="70" t="e">
        <f t="shared" si="9"/>
        <v>#VALUE!</v>
      </c>
      <c r="H273" s="70" t="e">
        <f>_xlfn.IFS('WS-2, WS-3, &amp; WS-4'!$B$6='Watershed Precip Data'!$C$3,'Watershed Precip Data'!C275,'Watershed Precip Data'!$C$14='Watershed Precip Data'!$D$3,'Watershed Precip Data'!D275,'WS-2, WS-3, &amp; WS-4'!$B$6='Watershed Precip Data'!$E$3,'Watershed Precip Data'!E275,'WS-2, WS-3, &amp; WS-4'!$B$6='Watershed Precip Data'!$F$3,'Watershed Precip Data'!F275,'WS-2, WS-3, &amp; WS-4'!$B$6='Watershed Precip Data'!$G$3,'Watershed Precip Data'!G275,'Watershed Precip Data'!$C$14='Watershed Precip Data'!$H$3,'Watershed Precip Data'!H275,'WS-2, WS-3, &amp; WS-4'!$B$6='Watershed Precip Data'!$I$3,'Watershed Precip Data'!I275,'WS-2, WS-3, &amp; WS-4'!$B$6='Watershed Precip Data'!$J$3,'Watershed Precip Data'!J275,'WS-2, WS-3, &amp; WS-4'!$B$6='Watershed Precip Data'!$K$3,'Watershed Precip Data'!K275)</f>
        <v>#N/A</v>
      </c>
      <c r="I273" s="238" t="e">
        <f>MIN(J273,G273+C273)</f>
        <v>#VALUE!</v>
      </c>
      <c r="J273" s="236" t="e">
        <f>'FM-1 &amp; FM-3'!$B$13*_xlfn.IFS(A273=$O$3,$R$3,A273=$O$4,$R$4,A273=$O$5,$R$5,A273=$O$6,$R$6,A273=$O$7,$R$7,A273=$O$8,$R$8,A273=$O$9, $R$9,A273=$O$10,$R$10,A273=$O$11,$R$11,A273=$O$12,$R$12,A273=$O$13,$R$13,A273=$O$14,$R$14)/30</f>
        <v>#VALUE!</v>
      </c>
    </row>
    <row r="274" spans="1:10">
      <c r="A274" s="19">
        <v>9</v>
      </c>
      <c r="B274" s="18">
        <v>28</v>
      </c>
      <c r="C274" s="70" t="e">
        <f>'WS-2, WS-3, &amp; WS-4'!$B$28*$M$3*H274</f>
        <v>#VALUE!</v>
      </c>
      <c r="D274" s="70">
        <v>0</v>
      </c>
      <c r="E274" s="70" t="e">
        <f>MAX(0,F274-$M$4)</f>
        <v>#VALUE!</v>
      </c>
      <c r="F274" s="71" t="e">
        <f t="shared" si="8"/>
        <v>#VALUE!</v>
      </c>
      <c r="G274" s="70" t="e">
        <f t="shared" si="9"/>
        <v>#VALUE!</v>
      </c>
      <c r="H274" s="70" t="e">
        <f>_xlfn.IFS('WS-2, WS-3, &amp; WS-4'!$B$6='Watershed Precip Data'!$C$3,'Watershed Precip Data'!C276,'Watershed Precip Data'!$C$14='Watershed Precip Data'!$D$3,'Watershed Precip Data'!D276,'WS-2, WS-3, &amp; WS-4'!$B$6='Watershed Precip Data'!$E$3,'Watershed Precip Data'!E276,'WS-2, WS-3, &amp; WS-4'!$B$6='Watershed Precip Data'!$F$3,'Watershed Precip Data'!F276,'WS-2, WS-3, &amp; WS-4'!$B$6='Watershed Precip Data'!$G$3,'Watershed Precip Data'!G276,'Watershed Precip Data'!$C$14='Watershed Precip Data'!$H$3,'Watershed Precip Data'!H276,'WS-2, WS-3, &amp; WS-4'!$B$6='Watershed Precip Data'!$I$3,'Watershed Precip Data'!I276,'WS-2, WS-3, &amp; WS-4'!$B$6='Watershed Precip Data'!$J$3,'Watershed Precip Data'!J276,'WS-2, WS-3, &amp; WS-4'!$B$6='Watershed Precip Data'!$K$3,'Watershed Precip Data'!K276)</f>
        <v>#N/A</v>
      </c>
      <c r="I274" s="238" t="e">
        <f>MIN(J274,G274+C274)</f>
        <v>#VALUE!</v>
      </c>
      <c r="J274" s="236" t="e">
        <f>'FM-1 &amp; FM-3'!$B$13*_xlfn.IFS(A274=$O$3,$R$3,A274=$O$4,$R$4,A274=$O$5,$R$5,A274=$O$6,$R$6,A274=$O$7,$R$7,A274=$O$8,$R$8,A274=$O$9, $R$9,A274=$O$10,$R$10,A274=$O$11,$R$11,A274=$O$12,$R$12,A274=$O$13,$R$13,A274=$O$14,$R$14)/30</f>
        <v>#VALUE!</v>
      </c>
    </row>
    <row r="275" spans="1:10">
      <c r="A275" s="19">
        <v>9</v>
      </c>
      <c r="B275" s="18">
        <v>29</v>
      </c>
      <c r="C275" s="70" t="e">
        <f>'WS-2, WS-3, &amp; WS-4'!$B$28*$M$3*H275</f>
        <v>#VALUE!</v>
      </c>
      <c r="D275" s="70">
        <v>0</v>
      </c>
      <c r="E275" s="70" t="e">
        <f>MAX(0,F275-$M$4)</f>
        <v>#VALUE!</v>
      </c>
      <c r="F275" s="71" t="e">
        <f t="shared" si="8"/>
        <v>#VALUE!</v>
      </c>
      <c r="G275" s="70" t="e">
        <f t="shared" si="9"/>
        <v>#VALUE!</v>
      </c>
      <c r="H275" s="70" t="e">
        <f>_xlfn.IFS('WS-2, WS-3, &amp; WS-4'!$B$6='Watershed Precip Data'!$C$3,'Watershed Precip Data'!C277,'Watershed Precip Data'!$C$14='Watershed Precip Data'!$D$3,'Watershed Precip Data'!D277,'WS-2, WS-3, &amp; WS-4'!$B$6='Watershed Precip Data'!$E$3,'Watershed Precip Data'!E277,'WS-2, WS-3, &amp; WS-4'!$B$6='Watershed Precip Data'!$F$3,'Watershed Precip Data'!F277,'WS-2, WS-3, &amp; WS-4'!$B$6='Watershed Precip Data'!$G$3,'Watershed Precip Data'!G277,'Watershed Precip Data'!$C$14='Watershed Precip Data'!$H$3,'Watershed Precip Data'!H277,'WS-2, WS-3, &amp; WS-4'!$B$6='Watershed Precip Data'!$I$3,'Watershed Precip Data'!I277,'WS-2, WS-3, &amp; WS-4'!$B$6='Watershed Precip Data'!$J$3,'Watershed Precip Data'!J277,'WS-2, WS-3, &amp; WS-4'!$B$6='Watershed Precip Data'!$K$3,'Watershed Precip Data'!K277)</f>
        <v>#N/A</v>
      </c>
      <c r="I275" s="238" t="e">
        <f>MIN(J275,G275+C275)</f>
        <v>#VALUE!</v>
      </c>
      <c r="J275" s="236" t="e">
        <f>'FM-1 &amp; FM-3'!$B$13*_xlfn.IFS(A275=$O$3,$R$3,A275=$O$4,$R$4,A275=$O$5,$R$5,A275=$O$6,$R$6,A275=$O$7,$R$7,A275=$O$8,$R$8,A275=$O$9, $R$9,A275=$O$10,$R$10,A275=$O$11,$R$11,A275=$O$12,$R$12,A275=$O$13,$R$13,A275=$O$14,$R$14)/30</f>
        <v>#VALUE!</v>
      </c>
    </row>
    <row r="276" spans="1:10">
      <c r="A276" s="19">
        <v>9</v>
      </c>
      <c r="B276" s="18">
        <v>30</v>
      </c>
      <c r="C276" s="70" t="e">
        <f>'WS-2, WS-3, &amp; WS-4'!$B$28*$M$3*H276</f>
        <v>#VALUE!</v>
      </c>
      <c r="D276" s="70">
        <v>0</v>
      </c>
      <c r="E276" s="70" t="e">
        <f>MAX(0,F276-$M$4)</f>
        <v>#VALUE!</v>
      </c>
      <c r="F276" s="71" t="e">
        <f t="shared" si="8"/>
        <v>#VALUE!</v>
      </c>
      <c r="G276" s="70" t="e">
        <f t="shared" si="9"/>
        <v>#VALUE!</v>
      </c>
      <c r="H276" s="70" t="e">
        <f>_xlfn.IFS('WS-2, WS-3, &amp; WS-4'!$B$6='Watershed Precip Data'!$C$3,'Watershed Precip Data'!C278,'Watershed Precip Data'!$C$14='Watershed Precip Data'!$D$3,'Watershed Precip Data'!D278,'WS-2, WS-3, &amp; WS-4'!$B$6='Watershed Precip Data'!$E$3,'Watershed Precip Data'!E278,'WS-2, WS-3, &amp; WS-4'!$B$6='Watershed Precip Data'!$F$3,'Watershed Precip Data'!F278,'WS-2, WS-3, &amp; WS-4'!$B$6='Watershed Precip Data'!$G$3,'Watershed Precip Data'!G278,'Watershed Precip Data'!$C$14='Watershed Precip Data'!$H$3,'Watershed Precip Data'!H278,'WS-2, WS-3, &amp; WS-4'!$B$6='Watershed Precip Data'!$I$3,'Watershed Precip Data'!I278,'WS-2, WS-3, &amp; WS-4'!$B$6='Watershed Precip Data'!$J$3,'Watershed Precip Data'!J278,'WS-2, WS-3, &amp; WS-4'!$B$6='Watershed Precip Data'!$K$3,'Watershed Precip Data'!K278)</f>
        <v>#N/A</v>
      </c>
      <c r="I276" s="238" t="e">
        <f>MIN(J276,G276+C276)</f>
        <v>#VALUE!</v>
      </c>
      <c r="J276" s="236" t="e">
        <f>'FM-1 &amp; FM-3'!$B$13*_xlfn.IFS(A276=$O$3,$R$3,A276=$O$4,$R$4,A276=$O$5,$R$5,A276=$O$6,$R$6,A276=$O$7,$R$7,A276=$O$8,$R$8,A276=$O$9, $R$9,A276=$O$10,$R$10,A276=$O$11,$R$11,A276=$O$12,$R$12,A276=$O$13,$R$13,A276=$O$14,$R$14)/30</f>
        <v>#VALUE!</v>
      </c>
    </row>
    <row r="277" spans="1:10">
      <c r="A277" s="19">
        <v>10</v>
      </c>
      <c r="B277" s="18">
        <v>1</v>
      </c>
      <c r="C277" s="70" t="e">
        <f>'WS-2, WS-3, &amp; WS-4'!$B$28*$M$3*H277</f>
        <v>#VALUE!</v>
      </c>
      <c r="D277" s="70">
        <v>0</v>
      </c>
      <c r="E277" s="70" t="e">
        <f>MAX(0,F277-$M$4)</f>
        <v>#VALUE!</v>
      </c>
      <c r="F277" s="71" t="e">
        <f t="shared" si="8"/>
        <v>#VALUE!</v>
      </c>
      <c r="G277" s="70" t="e">
        <f t="shared" si="9"/>
        <v>#VALUE!</v>
      </c>
      <c r="H277" s="70" t="e">
        <f>_xlfn.IFS('WS-2, WS-3, &amp; WS-4'!$B$6='Watershed Precip Data'!$C$3,'Watershed Precip Data'!C279,'Watershed Precip Data'!$C$14='Watershed Precip Data'!$D$3,'Watershed Precip Data'!D279,'WS-2, WS-3, &amp; WS-4'!$B$6='Watershed Precip Data'!$E$3,'Watershed Precip Data'!E279,'WS-2, WS-3, &amp; WS-4'!$B$6='Watershed Precip Data'!$F$3,'Watershed Precip Data'!F279,'WS-2, WS-3, &amp; WS-4'!$B$6='Watershed Precip Data'!$G$3,'Watershed Precip Data'!G279,'Watershed Precip Data'!$C$14='Watershed Precip Data'!$H$3,'Watershed Precip Data'!H279,'WS-2, WS-3, &amp; WS-4'!$B$6='Watershed Precip Data'!$I$3,'Watershed Precip Data'!I279,'WS-2, WS-3, &amp; WS-4'!$B$6='Watershed Precip Data'!$J$3,'Watershed Precip Data'!J279,'WS-2, WS-3, &amp; WS-4'!$B$6='Watershed Precip Data'!$K$3,'Watershed Precip Data'!K279)</f>
        <v>#N/A</v>
      </c>
      <c r="I277" s="238" t="e">
        <f>MIN(J277,G277+C277)</f>
        <v>#VALUE!</v>
      </c>
      <c r="J277" s="236" t="e">
        <f>'FM-1 &amp; FM-3'!$B$13*_xlfn.IFS(A277=$O$3,$R$3,A277=$O$4,$R$4,A277=$O$5,$R$5,A277=$O$6,$R$6,A277=$O$7,$R$7,A277=$O$8,$R$8,A277=$O$9, $R$9,A277=$O$10,$R$10,A277=$O$11,$R$11,A277=$O$12,$R$12,A277=$O$13,$R$13,A277=$O$14,$R$14)/30</f>
        <v>#VALUE!</v>
      </c>
    </row>
    <row r="278" spans="1:10">
      <c r="A278" s="19">
        <v>10</v>
      </c>
      <c r="B278" s="18">
        <v>2</v>
      </c>
      <c r="C278" s="70" t="e">
        <f>'WS-2, WS-3, &amp; WS-4'!$B$28*$M$3*H278</f>
        <v>#VALUE!</v>
      </c>
      <c r="D278" s="70">
        <v>0</v>
      </c>
      <c r="E278" s="70" t="e">
        <f>MAX(0,F278-$M$4)</f>
        <v>#VALUE!</v>
      </c>
      <c r="F278" s="71" t="e">
        <f t="shared" si="8"/>
        <v>#VALUE!</v>
      </c>
      <c r="G278" s="70" t="e">
        <f t="shared" si="9"/>
        <v>#VALUE!</v>
      </c>
      <c r="H278" s="70" t="e">
        <f>_xlfn.IFS('WS-2, WS-3, &amp; WS-4'!$B$6='Watershed Precip Data'!$C$3,'Watershed Precip Data'!C280,'Watershed Precip Data'!$C$14='Watershed Precip Data'!$D$3,'Watershed Precip Data'!D280,'WS-2, WS-3, &amp; WS-4'!$B$6='Watershed Precip Data'!$E$3,'Watershed Precip Data'!E280,'WS-2, WS-3, &amp; WS-4'!$B$6='Watershed Precip Data'!$F$3,'Watershed Precip Data'!F280,'WS-2, WS-3, &amp; WS-4'!$B$6='Watershed Precip Data'!$G$3,'Watershed Precip Data'!G280,'Watershed Precip Data'!$C$14='Watershed Precip Data'!$H$3,'Watershed Precip Data'!H280,'WS-2, WS-3, &amp; WS-4'!$B$6='Watershed Precip Data'!$I$3,'Watershed Precip Data'!I280,'WS-2, WS-3, &amp; WS-4'!$B$6='Watershed Precip Data'!$J$3,'Watershed Precip Data'!J280,'WS-2, WS-3, &amp; WS-4'!$B$6='Watershed Precip Data'!$K$3,'Watershed Precip Data'!K280)</f>
        <v>#N/A</v>
      </c>
      <c r="I278" s="238" t="e">
        <f>MIN(J278,G278+C278)</f>
        <v>#VALUE!</v>
      </c>
      <c r="J278" s="236" t="e">
        <f>'FM-1 &amp; FM-3'!$B$13*_xlfn.IFS(A278=$O$3,$R$3,A278=$O$4,$R$4,A278=$O$5,$R$5,A278=$O$6,$R$6,A278=$O$7,$R$7,A278=$O$8,$R$8,A278=$O$9, $R$9,A278=$O$10,$R$10,A278=$O$11,$R$11,A278=$O$12,$R$12,A278=$O$13,$R$13,A278=$O$14,$R$14)/30</f>
        <v>#VALUE!</v>
      </c>
    </row>
    <row r="279" spans="1:10">
      <c r="A279" s="19">
        <v>10</v>
      </c>
      <c r="B279" s="18">
        <v>3</v>
      </c>
      <c r="C279" s="70" t="e">
        <f>'WS-2, WS-3, &amp; WS-4'!$B$28*$M$3*H279</f>
        <v>#VALUE!</v>
      </c>
      <c r="D279" s="70">
        <v>0</v>
      </c>
      <c r="E279" s="70" t="e">
        <f>MAX(0,F279-$M$4)</f>
        <v>#VALUE!</v>
      </c>
      <c r="F279" s="71" t="e">
        <f t="shared" si="8"/>
        <v>#VALUE!</v>
      </c>
      <c r="G279" s="70" t="e">
        <f t="shared" si="9"/>
        <v>#VALUE!</v>
      </c>
      <c r="H279" s="70" t="e">
        <f>_xlfn.IFS('WS-2, WS-3, &amp; WS-4'!$B$6='Watershed Precip Data'!$C$3,'Watershed Precip Data'!C281,'Watershed Precip Data'!$C$14='Watershed Precip Data'!$D$3,'Watershed Precip Data'!D281,'WS-2, WS-3, &amp; WS-4'!$B$6='Watershed Precip Data'!$E$3,'Watershed Precip Data'!E281,'WS-2, WS-3, &amp; WS-4'!$B$6='Watershed Precip Data'!$F$3,'Watershed Precip Data'!F281,'WS-2, WS-3, &amp; WS-4'!$B$6='Watershed Precip Data'!$G$3,'Watershed Precip Data'!G281,'Watershed Precip Data'!$C$14='Watershed Precip Data'!$H$3,'Watershed Precip Data'!H281,'WS-2, WS-3, &amp; WS-4'!$B$6='Watershed Precip Data'!$I$3,'Watershed Precip Data'!I281,'WS-2, WS-3, &amp; WS-4'!$B$6='Watershed Precip Data'!$J$3,'Watershed Precip Data'!J281,'WS-2, WS-3, &amp; WS-4'!$B$6='Watershed Precip Data'!$K$3,'Watershed Precip Data'!K281)</f>
        <v>#N/A</v>
      </c>
      <c r="I279" s="238" t="e">
        <f>MIN(J279,G279+C279)</f>
        <v>#VALUE!</v>
      </c>
      <c r="J279" s="236" t="e">
        <f>'FM-1 &amp; FM-3'!$B$13*_xlfn.IFS(A279=$O$3,$R$3,A279=$O$4,$R$4,A279=$O$5,$R$5,A279=$O$6,$R$6,A279=$O$7,$R$7,A279=$O$8,$R$8,A279=$O$9, $R$9,A279=$O$10,$R$10,A279=$O$11,$R$11,A279=$O$12,$R$12,A279=$O$13,$R$13,A279=$O$14,$R$14)/30</f>
        <v>#VALUE!</v>
      </c>
    </row>
    <row r="280" spans="1:10">
      <c r="A280" s="19">
        <v>10</v>
      </c>
      <c r="B280" s="18">
        <v>4</v>
      </c>
      <c r="C280" s="70" t="e">
        <f>'WS-2, WS-3, &amp; WS-4'!$B$28*$M$3*H280</f>
        <v>#VALUE!</v>
      </c>
      <c r="D280" s="70">
        <v>0</v>
      </c>
      <c r="E280" s="70" t="e">
        <f>MAX(0,F280-$M$4)</f>
        <v>#VALUE!</v>
      </c>
      <c r="F280" s="71" t="e">
        <f t="shared" si="8"/>
        <v>#VALUE!</v>
      </c>
      <c r="G280" s="70" t="e">
        <f t="shared" si="9"/>
        <v>#VALUE!</v>
      </c>
      <c r="H280" s="70" t="e">
        <f>_xlfn.IFS('WS-2, WS-3, &amp; WS-4'!$B$6='Watershed Precip Data'!$C$3,'Watershed Precip Data'!C282,'Watershed Precip Data'!$C$14='Watershed Precip Data'!$D$3,'Watershed Precip Data'!D282,'WS-2, WS-3, &amp; WS-4'!$B$6='Watershed Precip Data'!$E$3,'Watershed Precip Data'!E282,'WS-2, WS-3, &amp; WS-4'!$B$6='Watershed Precip Data'!$F$3,'Watershed Precip Data'!F282,'WS-2, WS-3, &amp; WS-4'!$B$6='Watershed Precip Data'!$G$3,'Watershed Precip Data'!G282,'Watershed Precip Data'!$C$14='Watershed Precip Data'!$H$3,'Watershed Precip Data'!H282,'WS-2, WS-3, &amp; WS-4'!$B$6='Watershed Precip Data'!$I$3,'Watershed Precip Data'!I282,'WS-2, WS-3, &amp; WS-4'!$B$6='Watershed Precip Data'!$J$3,'Watershed Precip Data'!J282,'WS-2, WS-3, &amp; WS-4'!$B$6='Watershed Precip Data'!$K$3,'Watershed Precip Data'!K282)</f>
        <v>#N/A</v>
      </c>
      <c r="I280" s="238" t="e">
        <f>MIN(J280,G280+C280)</f>
        <v>#VALUE!</v>
      </c>
      <c r="J280" s="236" t="e">
        <f>'FM-1 &amp; FM-3'!$B$13*_xlfn.IFS(A280=$O$3,$R$3,A280=$O$4,$R$4,A280=$O$5,$R$5,A280=$O$6,$R$6,A280=$O$7,$R$7,A280=$O$8,$R$8,A280=$O$9, $R$9,A280=$O$10,$R$10,A280=$O$11,$R$11,A280=$O$12,$R$12,A280=$O$13,$R$13,A280=$O$14,$R$14)/30</f>
        <v>#VALUE!</v>
      </c>
    </row>
    <row r="281" spans="1:10">
      <c r="A281" s="19">
        <v>10</v>
      </c>
      <c r="B281" s="18">
        <v>5</v>
      </c>
      <c r="C281" s="70" t="e">
        <f>'WS-2, WS-3, &amp; WS-4'!$B$28*$M$3*H281</f>
        <v>#VALUE!</v>
      </c>
      <c r="D281" s="70">
        <v>0</v>
      </c>
      <c r="E281" s="70" t="e">
        <f>MAX(0,F281-$M$4)</f>
        <v>#VALUE!</v>
      </c>
      <c r="F281" s="71" t="e">
        <f t="shared" si="8"/>
        <v>#VALUE!</v>
      </c>
      <c r="G281" s="70" t="e">
        <f t="shared" si="9"/>
        <v>#VALUE!</v>
      </c>
      <c r="H281" s="70" t="e">
        <f>_xlfn.IFS('WS-2, WS-3, &amp; WS-4'!$B$6='Watershed Precip Data'!$C$3,'Watershed Precip Data'!C283,'Watershed Precip Data'!$C$14='Watershed Precip Data'!$D$3,'Watershed Precip Data'!D283,'WS-2, WS-3, &amp; WS-4'!$B$6='Watershed Precip Data'!$E$3,'Watershed Precip Data'!E283,'WS-2, WS-3, &amp; WS-4'!$B$6='Watershed Precip Data'!$F$3,'Watershed Precip Data'!F283,'WS-2, WS-3, &amp; WS-4'!$B$6='Watershed Precip Data'!$G$3,'Watershed Precip Data'!G283,'Watershed Precip Data'!$C$14='Watershed Precip Data'!$H$3,'Watershed Precip Data'!H283,'WS-2, WS-3, &amp; WS-4'!$B$6='Watershed Precip Data'!$I$3,'Watershed Precip Data'!I283,'WS-2, WS-3, &amp; WS-4'!$B$6='Watershed Precip Data'!$J$3,'Watershed Precip Data'!J283,'WS-2, WS-3, &amp; WS-4'!$B$6='Watershed Precip Data'!$K$3,'Watershed Precip Data'!K283)</f>
        <v>#N/A</v>
      </c>
      <c r="I281" s="238" t="e">
        <f>MIN(J281,G281+C281)</f>
        <v>#VALUE!</v>
      </c>
      <c r="J281" s="236" t="e">
        <f>'FM-1 &amp; FM-3'!$B$13*_xlfn.IFS(A281=$O$3,$R$3,A281=$O$4,$R$4,A281=$O$5,$R$5,A281=$O$6,$R$6,A281=$O$7,$R$7,A281=$O$8,$R$8,A281=$O$9, $R$9,A281=$O$10,$R$10,A281=$O$11,$R$11,A281=$O$12,$R$12,A281=$O$13,$R$13,A281=$O$14,$R$14)/30</f>
        <v>#VALUE!</v>
      </c>
    </row>
    <row r="282" spans="1:10">
      <c r="A282" s="19">
        <v>10</v>
      </c>
      <c r="B282" s="18">
        <v>6</v>
      </c>
      <c r="C282" s="70" t="e">
        <f>'WS-2, WS-3, &amp; WS-4'!$B$28*$M$3*H282</f>
        <v>#VALUE!</v>
      </c>
      <c r="D282" s="70">
        <v>0</v>
      </c>
      <c r="E282" s="70" t="e">
        <f>MAX(0,F282-$M$4)</f>
        <v>#VALUE!</v>
      </c>
      <c r="F282" s="71" t="e">
        <f t="shared" si="8"/>
        <v>#VALUE!</v>
      </c>
      <c r="G282" s="70" t="e">
        <f t="shared" si="9"/>
        <v>#VALUE!</v>
      </c>
      <c r="H282" s="70" t="e">
        <f>_xlfn.IFS('WS-2, WS-3, &amp; WS-4'!$B$6='Watershed Precip Data'!$C$3,'Watershed Precip Data'!C284,'Watershed Precip Data'!$C$14='Watershed Precip Data'!$D$3,'Watershed Precip Data'!D284,'WS-2, WS-3, &amp; WS-4'!$B$6='Watershed Precip Data'!$E$3,'Watershed Precip Data'!E284,'WS-2, WS-3, &amp; WS-4'!$B$6='Watershed Precip Data'!$F$3,'Watershed Precip Data'!F284,'WS-2, WS-3, &amp; WS-4'!$B$6='Watershed Precip Data'!$G$3,'Watershed Precip Data'!G284,'Watershed Precip Data'!$C$14='Watershed Precip Data'!$H$3,'Watershed Precip Data'!H284,'WS-2, WS-3, &amp; WS-4'!$B$6='Watershed Precip Data'!$I$3,'Watershed Precip Data'!I284,'WS-2, WS-3, &amp; WS-4'!$B$6='Watershed Precip Data'!$J$3,'Watershed Precip Data'!J284,'WS-2, WS-3, &amp; WS-4'!$B$6='Watershed Precip Data'!$K$3,'Watershed Precip Data'!K284)</f>
        <v>#N/A</v>
      </c>
      <c r="I282" s="238" t="e">
        <f>MIN(J282,G282+C282)</f>
        <v>#VALUE!</v>
      </c>
      <c r="J282" s="236" t="e">
        <f>'FM-1 &amp; FM-3'!$B$13*_xlfn.IFS(A282=$O$3,$R$3,A282=$O$4,$R$4,A282=$O$5,$R$5,A282=$O$6,$R$6,A282=$O$7,$R$7,A282=$O$8,$R$8,A282=$O$9, $R$9,A282=$O$10,$R$10,A282=$O$11,$R$11,A282=$O$12,$R$12,A282=$O$13,$R$13,A282=$O$14,$R$14)/30</f>
        <v>#VALUE!</v>
      </c>
    </row>
    <row r="283" spans="1:10">
      <c r="A283" s="19">
        <v>10</v>
      </c>
      <c r="B283" s="18">
        <v>7</v>
      </c>
      <c r="C283" s="70" t="e">
        <f>'WS-2, WS-3, &amp; WS-4'!$B$28*$M$3*H283</f>
        <v>#VALUE!</v>
      </c>
      <c r="D283" s="70">
        <v>0</v>
      </c>
      <c r="E283" s="70" t="e">
        <f>MAX(0,F283-$M$4)</f>
        <v>#VALUE!</v>
      </c>
      <c r="F283" s="71" t="e">
        <f t="shared" si="8"/>
        <v>#VALUE!</v>
      </c>
      <c r="G283" s="70" t="e">
        <f t="shared" si="9"/>
        <v>#VALUE!</v>
      </c>
      <c r="H283" s="70" t="e">
        <f>_xlfn.IFS('WS-2, WS-3, &amp; WS-4'!$B$6='Watershed Precip Data'!$C$3,'Watershed Precip Data'!C285,'Watershed Precip Data'!$C$14='Watershed Precip Data'!$D$3,'Watershed Precip Data'!D285,'WS-2, WS-3, &amp; WS-4'!$B$6='Watershed Precip Data'!$E$3,'Watershed Precip Data'!E285,'WS-2, WS-3, &amp; WS-4'!$B$6='Watershed Precip Data'!$F$3,'Watershed Precip Data'!F285,'WS-2, WS-3, &amp; WS-4'!$B$6='Watershed Precip Data'!$G$3,'Watershed Precip Data'!G285,'Watershed Precip Data'!$C$14='Watershed Precip Data'!$H$3,'Watershed Precip Data'!H285,'WS-2, WS-3, &amp; WS-4'!$B$6='Watershed Precip Data'!$I$3,'Watershed Precip Data'!I285,'WS-2, WS-3, &amp; WS-4'!$B$6='Watershed Precip Data'!$J$3,'Watershed Precip Data'!J285,'WS-2, WS-3, &amp; WS-4'!$B$6='Watershed Precip Data'!$K$3,'Watershed Precip Data'!K285)</f>
        <v>#N/A</v>
      </c>
      <c r="I283" s="238" t="e">
        <f>MIN(J283,G283+C283)</f>
        <v>#VALUE!</v>
      </c>
      <c r="J283" s="236" t="e">
        <f>'FM-1 &amp; FM-3'!$B$13*_xlfn.IFS(A283=$O$3,$R$3,A283=$O$4,$R$4,A283=$O$5,$R$5,A283=$O$6,$R$6,A283=$O$7,$R$7,A283=$O$8,$R$8,A283=$O$9, $R$9,A283=$O$10,$R$10,A283=$O$11,$R$11,A283=$O$12,$R$12,A283=$O$13,$R$13,A283=$O$14,$R$14)/30</f>
        <v>#VALUE!</v>
      </c>
    </row>
    <row r="284" spans="1:10">
      <c r="A284" s="19">
        <v>10</v>
      </c>
      <c r="B284" s="18">
        <v>8</v>
      </c>
      <c r="C284" s="70" t="e">
        <f>'WS-2, WS-3, &amp; WS-4'!$B$28*$M$3*H284</f>
        <v>#VALUE!</v>
      </c>
      <c r="D284" s="70">
        <v>0</v>
      </c>
      <c r="E284" s="70" t="e">
        <f>MAX(0,F284-$M$4)</f>
        <v>#VALUE!</v>
      </c>
      <c r="F284" s="71" t="e">
        <f t="shared" si="8"/>
        <v>#VALUE!</v>
      </c>
      <c r="G284" s="70" t="e">
        <f t="shared" si="9"/>
        <v>#VALUE!</v>
      </c>
      <c r="H284" s="70" t="e">
        <f>_xlfn.IFS('WS-2, WS-3, &amp; WS-4'!$B$6='Watershed Precip Data'!$C$3,'Watershed Precip Data'!C286,'Watershed Precip Data'!$C$14='Watershed Precip Data'!$D$3,'Watershed Precip Data'!D286,'WS-2, WS-3, &amp; WS-4'!$B$6='Watershed Precip Data'!$E$3,'Watershed Precip Data'!E286,'WS-2, WS-3, &amp; WS-4'!$B$6='Watershed Precip Data'!$F$3,'Watershed Precip Data'!F286,'WS-2, WS-3, &amp; WS-4'!$B$6='Watershed Precip Data'!$G$3,'Watershed Precip Data'!G286,'Watershed Precip Data'!$C$14='Watershed Precip Data'!$H$3,'Watershed Precip Data'!H286,'WS-2, WS-3, &amp; WS-4'!$B$6='Watershed Precip Data'!$I$3,'Watershed Precip Data'!I286,'WS-2, WS-3, &amp; WS-4'!$B$6='Watershed Precip Data'!$J$3,'Watershed Precip Data'!J286,'WS-2, WS-3, &amp; WS-4'!$B$6='Watershed Precip Data'!$K$3,'Watershed Precip Data'!K286)</f>
        <v>#N/A</v>
      </c>
      <c r="I284" s="238" t="e">
        <f>MIN(J284,G284+C284)</f>
        <v>#VALUE!</v>
      </c>
      <c r="J284" s="236" t="e">
        <f>'FM-1 &amp; FM-3'!$B$13*_xlfn.IFS(A284=$O$3,$R$3,A284=$O$4,$R$4,A284=$O$5,$R$5,A284=$O$6,$R$6,A284=$O$7,$R$7,A284=$O$8,$R$8,A284=$O$9, $R$9,A284=$O$10,$R$10,A284=$O$11,$R$11,A284=$O$12,$R$12,A284=$O$13,$R$13,A284=$O$14,$R$14)/30</f>
        <v>#VALUE!</v>
      </c>
    </row>
    <row r="285" spans="1:10">
      <c r="A285" s="19">
        <v>10</v>
      </c>
      <c r="B285" s="18">
        <v>9</v>
      </c>
      <c r="C285" s="70" t="e">
        <f>'WS-2, WS-3, &amp; WS-4'!$B$28*$M$3*H285</f>
        <v>#VALUE!</v>
      </c>
      <c r="D285" s="70">
        <v>0</v>
      </c>
      <c r="E285" s="70" t="e">
        <f>MAX(0,F285-$M$4)</f>
        <v>#VALUE!</v>
      </c>
      <c r="F285" s="71" t="e">
        <f t="shared" si="8"/>
        <v>#VALUE!</v>
      </c>
      <c r="G285" s="70" t="e">
        <f t="shared" si="9"/>
        <v>#VALUE!</v>
      </c>
      <c r="H285" s="70" t="e">
        <f>_xlfn.IFS('WS-2, WS-3, &amp; WS-4'!$B$6='Watershed Precip Data'!$C$3,'Watershed Precip Data'!C287,'Watershed Precip Data'!$C$14='Watershed Precip Data'!$D$3,'Watershed Precip Data'!D287,'WS-2, WS-3, &amp; WS-4'!$B$6='Watershed Precip Data'!$E$3,'Watershed Precip Data'!E287,'WS-2, WS-3, &amp; WS-4'!$B$6='Watershed Precip Data'!$F$3,'Watershed Precip Data'!F287,'WS-2, WS-3, &amp; WS-4'!$B$6='Watershed Precip Data'!$G$3,'Watershed Precip Data'!G287,'Watershed Precip Data'!$C$14='Watershed Precip Data'!$H$3,'Watershed Precip Data'!H287,'WS-2, WS-3, &amp; WS-4'!$B$6='Watershed Precip Data'!$I$3,'Watershed Precip Data'!I287,'WS-2, WS-3, &amp; WS-4'!$B$6='Watershed Precip Data'!$J$3,'Watershed Precip Data'!J287,'WS-2, WS-3, &amp; WS-4'!$B$6='Watershed Precip Data'!$K$3,'Watershed Precip Data'!K287)</f>
        <v>#N/A</v>
      </c>
      <c r="I285" s="238" t="e">
        <f>MIN(J285,G285+C285)</f>
        <v>#VALUE!</v>
      </c>
      <c r="J285" s="236" t="e">
        <f>'FM-1 &amp; FM-3'!$B$13*_xlfn.IFS(A285=$O$3,$R$3,A285=$O$4,$R$4,A285=$O$5,$R$5,A285=$O$6,$R$6,A285=$O$7,$R$7,A285=$O$8,$R$8,A285=$O$9, $R$9,A285=$O$10,$R$10,A285=$O$11,$R$11,A285=$O$12,$R$12,A285=$O$13,$R$13,A285=$O$14,$R$14)/30</f>
        <v>#VALUE!</v>
      </c>
    </row>
    <row r="286" spans="1:10">
      <c r="A286" s="19">
        <v>10</v>
      </c>
      <c r="B286" s="18">
        <v>10</v>
      </c>
      <c r="C286" s="70" t="e">
        <f>'WS-2, WS-3, &amp; WS-4'!$B$28*$M$3*H286</f>
        <v>#VALUE!</v>
      </c>
      <c r="D286" s="70">
        <v>0</v>
      </c>
      <c r="E286" s="70" t="e">
        <f>MAX(0,F286-$M$4)</f>
        <v>#VALUE!</v>
      </c>
      <c r="F286" s="71" t="e">
        <f t="shared" si="8"/>
        <v>#VALUE!</v>
      </c>
      <c r="G286" s="70" t="e">
        <f t="shared" si="9"/>
        <v>#VALUE!</v>
      </c>
      <c r="H286" s="70" t="e">
        <f>_xlfn.IFS('WS-2, WS-3, &amp; WS-4'!$B$6='Watershed Precip Data'!$C$3,'Watershed Precip Data'!C288,'Watershed Precip Data'!$C$14='Watershed Precip Data'!$D$3,'Watershed Precip Data'!D288,'WS-2, WS-3, &amp; WS-4'!$B$6='Watershed Precip Data'!$E$3,'Watershed Precip Data'!E288,'WS-2, WS-3, &amp; WS-4'!$B$6='Watershed Precip Data'!$F$3,'Watershed Precip Data'!F288,'WS-2, WS-3, &amp; WS-4'!$B$6='Watershed Precip Data'!$G$3,'Watershed Precip Data'!G288,'Watershed Precip Data'!$C$14='Watershed Precip Data'!$H$3,'Watershed Precip Data'!H288,'WS-2, WS-3, &amp; WS-4'!$B$6='Watershed Precip Data'!$I$3,'Watershed Precip Data'!I288,'WS-2, WS-3, &amp; WS-4'!$B$6='Watershed Precip Data'!$J$3,'Watershed Precip Data'!J288,'WS-2, WS-3, &amp; WS-4'!$B$6='Watershed Precip Data'!$K$3,'Watershed Precip Data'!K288)</f>
        <v>#N/A</v>
      </c>
      <c r="I286" s="238" t="e">
        <f>MIN(J286,G286+C286)</f>
        <v>#VALUE!</v>
      </c>
      <c r="J286" s="236" t="e">
        <f>'FM-1 &amp; FM-3'!$B$13*_xlfn.IFS(A286=$O$3,$R$3,A286=$O$4,$R$4,A286=$O$5,$R$5,A286=$O$6,$R$6,A286=$O$7,$R$7,A286=$O$8,$R$8,A286=$O$9, $R$9,A286=$O$10,$R$10,A286=$O$11,$R$11,A286=$O$12,$R$12,A286=$O$13,$R$13,A286=$O$14,$R$14)/30</f>
        <v>#VALUE!</v>
      </c>
    </row>
    <row r="287" spans="1:10">
      <c r="A287" s="19">
        <v>10</v>
      </c>
      <c r="B287" s="18">
        <v>11</v>
      </c>
      <c r="C287" s="70" t="e">
        <f>'WS-2, WS-3, &amp; WS-4'!$B$28*$M$3*H287</f>
        <v>#VALUE!</v>
      </c>
      <c r="D287" s="70">
        <v>0</v>
      </c>
      <c r="E287" s="70" t="e">
        <f>MAX(0,F287-$M$4)</f>
        <v>#VALUE!</v>
      </c>
      <c r="F287" s="71" t="e">
        <f t="shared" si="8"/>
        <v>#VALUE!</v>
      </c>
      <c r="G287" s="70" t="e">
        <f t="shared" si="9"/>
        <v>#VALUE!</v>
      </c>
      <c r="H287" s="70" t="e">
        <f>_xlfn.IFS('WS-2, WS-3, &amp; WS-4'!$B$6='Watershed Precip Data'!$C$3,'Watershed Precip Data'!C289,'Watershed Precip Data'!$C$14='Watershed Precip Data'!$D$3,'Watershed Precip Data'!D289,'WS-2, WS-3, &amp; WS-4'!$B$6='Watershed Precip Data'!$E$3,'Watershed Precip Data'!E289,'WS-2, WS-3, &amp; WS-4'!$B$6='Watershed Precip Data'!$F$3,'Watershed Precip Data'!F289,'WS-2, WS-3, &amp; WS-4'!$B$6='Watershed Precip Data'!$G$3,'Watershed Precip Data'!G289,'Watershed Precip Data'!$C$14='Watershed Precip Data'!$H$3,'Watershed Precip Data'!H289,'WS-2, WS-3, &amp; WS-4'!$B$6='Watershed Precip Data'!$I$3,'Watershed Precip Data'!I289,'WS-2, WS-3, &amp; WS-4'!$B$6='Watershed Precip Data'!$J$3,'Watershed Precip Data'!J289,'WS-2, WS-3, &amp; WS-4'!$B$6='Watershed Precip Data'!$K$3,'Watershed Precip Data'!K289)</f>
        <v>#N/A</v>
      </c>
      <c r="I287" s="238" t="e">
        <f>MIN(J287,G287+C287)</f>
        <v>#VALUE!</v>
      </c>
      <c r="J287" s="236" t="e">
        <f>'FM-1 &amp; FM-3'!$B$13*_xlfn.IFS(A287=$O$3,$R$3,A287=$O$4,$R$4,A287=$O$5,$R$5,A287=$O$6,$R$6,A287=$O$7,$R$7,A287=$O$8,$R$8,A287=$O$9, $R$9,A287=$O$10,$R$10,A287=$O$11,$R$11,A287=$O$12,$R$12,A287=$O$13,$R$13,A287=$O$14,$R$14)/30</f>
        <v>#VALUE!</v>
      </c>
    </row>
    <row r="288" spans="1:10">
      <c r="A288" s="19">
        <v>10</v>
      </c>
      <c r="B288" s="18">
        <v>12</v>
      </c>
      <c r="C288" s="70" t="e">
        <f>'WS-2, WS-3, &amp; WS-4'!$B$28*$M$3*H288</f>
        <v>#VALUE!</v>
      </c>
      <c r="D288" s="70">
        <v>0</v>
      </c>
      <c r="E288" s="70" t="e">
        <f>MAX(0,F288-$M$4)</f>
        <v>#VALUE!</v>
      </c>
      <c r="F288" s="71" t="e">
        <f t="shared" si="8"/>
        <v>#VALUE!</v>
      </c>
      <c r="G288" s="70" t="e">
        <f t="shared" si="9"/>
        <v>#VALUE!</v>
      </c>
      <c r="H288" s="70" t="e">
        <f>_xlfn.IFS('WS-2, WS-3, &amp; WS-4'!$B$6='Watershed Precip Data'!$C$3,'Watershed Precip Data'!C290,'Watershed Precip Data'!$C$14='Watershed Precip Data'!$D$3,'Watershed Precip Data'!D290,'WS-2, WS-3, &amp; WS-4'!$B$6='Watershed Precip Data'!$E$3,'Watershed Precip Data'!E290,'WS-2, WS-3, &amp; WS-4'!$B$6='Watershed Precip Data'!$F$3,'Watershed Precip Data'!F290,'WS-2, WS-3, &amp; WS-4'!$B$6='Watershed Precip Data'!$G$3,'Watershed Precip Data'!G290,'Watershed Precip Data'!$C$14='Watershed Precip Data'!$H$3,'Watershed Precip Data'!H290,'WS-2, WS-3, &amp; WS-4'!$B$6='Watershed Precip Data'!$I$3,'Watershed Precip Data'!I290,'WS-2, WS-3, &amp; WS-4'!$B$6='Watershed Precip Data'!$J$3,'Watershed Precip Data'!J290,'WS-2, WS-3, &amp; WS-4'!$B$6='Watershed Precip Data'!$K$3,'Watershed Precip Data'!K290)</f>
        <v>#N/A</v>
      </c>
      <c r="I288" s="238" t="e">
        <f>MIN(J288,G288+C288)</f>
        <v>#VALUE!</v>
      </c>
      <c r="J288" s="236" t="e">
        <f>'FM-1 &amp; FM-3'!$B$13*_xlfn.IFS(A288=$O$3,$R$3,A288=$O$4,$R$4,A288=$O$5,$R$5,A288=$O$6,$R$6,A288=$O$7,$R$7,A288=$O$8,$R$8,A288=$O$9, $R$9,A288=$O$10,$R$10,A288=$O$11,$R$11,A288=$O$12,$R$12,A288=$O$13,$R$13,A288=$O$14,$R$14)/30</f>
        <v>#VALUE!</v>
      </c>
    </row>
    <row r="289" spans="1:10">
      <c r="A289" s="19">
        <v>10</v>
      </c>
      <c r="B289" s="18">
        <v>13</v>
      </c>
      <c r="C289" s="70" t="e">
        <f>'WS-2, WS-3, &amp; WS-4'!$B$28*$M$3*H289</f>
        <v>#VALUE!</v>
      </c>
      <c r="D289" s="70">
        <v>0</v>
      </c>
      <c r="E289" s="70" t="e">
        <f>MAX(0,F289-$M$4)</f>
        <v>#VALUE!</v>
      </c>
      <c r="F289" s="71" t="e">
        <f t="shared" si="8"/>
        <v>#VALUE!</v>
      </c>
      <c r="G289" s="70" t="e">
        <f t="shared" si="9"/>
        <v>#VALUE!</v>
      </c>
      <c r="H289" s="70" t="e">
        <f>_xlfn.IFS('WS-2, WS-3, &amp; WS-4'!$B$6='Watershed Precip Data'!$C$3,'Watershed Precip Data'!C291,'Watershed Precip Data'!$C$14='Watershed Precip Data'!$D$3,'Watershed Precip Data'!D291,'WS-2, WS-3, &amp; WS-4'!$B$6='Watershed Precip Data'!$E$3,'Watershed Precip Data'!E291,'WS-2, WS-3, &amp; WS-4'!$B$6='Watershed Precip Data'!$F$3,'Watershed Precip Data'!F291,'WS-2, WS-3, &amp; WS-4'!$B$6='Watershed Precip Data'!$G$3,'Watershed Precip Data'!G291,'Watershed Precip Data'!$C$14='Watershed Precip Data'!$H$3,'Watershed Precip Data'!H291,'WS-2, WS-3, &amp; WS-4'!$B$6='Watershed Precip Data'!$I$3,'Watershed Precip Data'!I291,'WS-2, WS-3, &amp; WS-4'!$B$6='Watershed Precip Data'!$J$3,'Watershed Precip Data'!J291,'WS-2, WS-3, &amp; WS-4'!$B$6='Watershed Precip Data'!$K$3,'Watershed Precip Data'!K291)</f>
        <v>#N/A</v>
      </c>
      <c r="I289" s="238" t="e">
        <f>MIN(J289,G289+C289)</f>
        <v>#VALUE!</v>
      </c>
      <c r="J289" s="236" t="e">
        <f>'FM-1 &amp; FM-3'!$B$13*_xlfn.IFS(A289=$O$3,$R$3,A289=$O$4,$R$4,A289=$O$5,$R$5,A289=$O$6,$R$6,A289=$O$7,$R$7,A289=$O$8,$R$8,A289=$O$9, $R$9,A289=$O$10,$R$10,A289=$O$11,$R$11,A289=$O$12,$R$12,A289=$O$13,$R$13,A289=$O$14,$R$14)/30</f>
        <v>#VALUE!</v>
      </c>
    </row>
    <row r="290" spans="1:10">
      <c r="A290" s="19">
        <v>10</v>
      </c>
      <c r="B290" s="18">
        <v>14</v>
      </c>
      <c r="C290" s="70" t="e">
        <f>'WS-2, WS-3, &amp; WS-4'!$B$28*$M$3*H290</f>
        <v>#VALUE!</v>
      </c>
      <c r="D290" s="70">
        <v>0</v>
      </c>
      <c r="E290" s="70" t="e">
        <f>MAX(0,F290-$M$4)</f>
        <v>#VALUE!</v>
      </c>
      <c r="F290" s="71" t="e">
        <f t="shared" si="8"/>
        <v>#VALUE!</v>
      </c>
      <c r="G290" s="70" t="e">
        <f t="shared" si="9"/>
        <v>#VALUE!</v>
      </c>
      <c r="H290" s="70" t="e">
        <f>_xlfn.IFS('WS-2, WS-3, &amp; WS-4'!$B$6='Watershed Precip Data'!$C$3,'Watershed Precip Data'!C292,'Watershed Precip Data'!$C$14='Watershed Precip Data'!$D$3,'Watershed Precip Data'!D292,'WS-2, WS-3, &amp; WS-4'!$B$6='Watershed Precip Data'!$E$3,'Watershed Precip Data'!E292,'WS-2, WS-3, &amp; WS-4'!$B$6='Watershed Precip Data'!$F$3,'Watershed Precip Data'!F292,'WS-2, WS-3, &amp; WS-4'!$B$6='Watershed Precip Data'!$G$3,'Watershed Precip Data'!G292,'Watershed Precip Data'!$C$14='Watershed Precip Data'!$H$3,'Watershed Precip Data'!H292,'WS-2, WS-3, &amp; WS-4'!$B$6='Watershed Precip Data'!$I$3,'Watershed Precip Data'!I292,'WS-2, WS-3, &amp; WS-4'!$B$6='Watershed Precip Data'!$J$3,'Watershed Precip Data'!J292,'WS-2, WS-3, &amp; WS-4'!$B$6='Watershed Precip Data'!$K$3,'Watershed Precip Data'!K292)</f>
        <v>#N/A</v>
      </c>
      <c r="I290" s="238" t="e">
        <f>MIN(J290,G290+C290)</f>
        <v>#VALUE!</v>
      </c>
      <c r="J290" s="236" t="e">
        <f>'FM-1 &amp; FM-3'!$B$13*_xlfn.IFS(A290=$O$3,$R$3,A290=$O$4,$R$4,A290=$O$5,$R$5,A290=$O$6,$R$6,A290=$O$7,$R$7,A290=$O$8,$R$8,A290=$O$9, $R$9,A290=$O$10,$R$10,A290=$O$11,$R$11,A290=$O$12,$R$12,A290=$O$13,$R$13,A290=$O$14,$R$14)/30</f>
        <v>#VALUE!</v>
      </c>
    </row>
    <row r="291" spans="1:10">
      <c r="A291" s="19">
        <v>10</v>
      </c>
      <c r="B291" s="18">
        <v>15</v>
      </c>
      <c r="C291" s="70" t="e">
        <f>'WS-2, WS-3, &amp; WS-4'!$B$28*$M$3*H291</f>
        <v>#VALUE!</v>
      </c>
      <c r="D291" s="70">
        <v>0</v>
      </c>
      <c r="E291" s="70" t="e">
        <f>MAX(0,F291-$M$4)</f>
        <v>#VALUE!</v>
      </c>
      <c r="F291" s="71" t="e">
        <f t="shared" si="8"/>
        <v>#VALUE!</v>
      </c>
      <c r="G291" s="70" t="e">
        <f t="shared" si="9"/>
        <v>#VALUE!</v>
      </c>
      <c r="H291" s="70" t="e">
        <f>_xlfn.IFS('WS-2, WS-3, &amp; WS-4'!$B$6='Watershed Precip Data'!$C$3,'Watershed Precip Data'!C293,'Watershed Precip Data'!$C$14='Watershed Precip Data'!$D$3,'Watershed Precip Data'!D293,'WS-2, WS-3, &amp; WS-4'!$B$6='Watershed Precip Data'!$E$3,'Watershed Precip Data'!E293,'WS-2, WS-3, &amp; WS-4'!$B$6='Watershed Precip Data'!$F$3,'Watershed Precip Data'!F293,'WS-2, WS-3, &amp; WS-4'!$B$6='Watershed Precip Data'!$G$3,'Watershed Precip Data'!G293,'Watershed Precip Data'!$C$14='Watershed Precip Data'!$H$3,'Watershed Precip Data'!H293,'WS-2, WS-3, &amp; WS-4'!$B$6='Watershed Precip Data'!$I$3,'Watershed Precip Data'!I293,'WS-2, WS-3, &amp; WS-4'!$B$6='Watershed Precip Data'!$J$3,'Watershed Precip Data'!J293,'WS-2, WS-3, &amp; WS-4'!$B$6='Watershed Precip Data'!$K$3,'Watershed Precip Data'!K293)</f>
        <v>#N/A</v>
      </c>
      <c r="I291" s="238" t="e">
        <f>MIN(J291,G291+C291)</f>
        <v>#VALUE!</v>
      </c>
      <c r="J291" s="236" t="e">
        <f>'FM-1 &amp; FM-3'!$B$13*_xlfn.IFS(A291=$O$3,$R$3,A291=$O$4,$R$4,A291=$O$5,$R$5,A291=$O$6,$R$6,A291=$O$7,$R$7,A291=$O$8,$R$8,A291=$O$9, $R$9,A291=$O$10,$R$10,A291=$O$11,$R$11,A291=$O$12,$R$12,A291=$O$13,$R$13,A291=$O$14,$R$14)/30</f>
        <v>#VALUE!</v>
      </c>
    </row>
    <row r="292" spans="1:10">
      <c r="A292" s="19">
        <v>10</v>
      </c>
      <c r="B292" s="18">
        <v>16</v>
      </c>
      <c r="C292" s="70" t="e">
        <f>'WS-2, WS-3, &amp; WS-4'!$B$28*$M$3*H292</f>
        <v>#VALUE!</v>
      </c>
      <c r="D292" s="70">
        <v>0</v>
      </c>
      <c r="E292" s="70" t="e">
        <f>MAX(0,F292-$M$4)</f>
        <v>#VALUE!</v>
      </c>
      <c r="F292" s="71" t="e">
        <f t="shared" si="8"/>
        <v>#VALUE!</v>
      </c>
      <c r="G292" s="70" t="e">
        <f t="shared" si="9"/>
        <v>#VALUE!</v>
      </c>
      <c r="H292" s="70" t="e">
        <f>_xlfn.IFS('WS-2, WS-3, &amp; WS-4'!$B$6='Watershed Precip Data'!$C$3,'Watershed Precip Data'!C294,'Watershed Precip Data'!$C$14='Watershed Precip Data'!$D$3,'Watershed Precip Data'!D294,'WS-2, WS-3, &amp; WS-4'!$B$6='Watershed Precip Data'!$E$3,'Watershed Precip Data'!E294,'WS-2, WS-3, &amp; WS-4'!$B$6='Watershed Precip Data'!$F$3,'Watershed Precip Data'!F294,'WS-2, WS-3, &amp; WS-4'!$B$6='Watershed Precip Data'!$G$3,'Watershed Precip Data'!G294,'Watershed Precip Data'!$C$14='Watershed Precip Data'!$H$3,'Watershed Precip Data'!H294,'WS-2, WS-3, &amp; WS-4'!$B$6='Watershed Precip Data'!$I$3,'Watershed Precip Data'!I294,'WS-2, WS-3, &amp; WS-4'!$B$6='Watershed Precip Data'!$J$3,'Watershed Precip Data'!J294,'WS-2, WS-3, &amp; WS-4'!$B$6='Watershed Precip Data'!$K$3,'Watershed Precip Data'!K294)</f>
        <v>#N/A</v>
      </c>
      <c r="I292" s="238" t="e">
        <f>MIN(J292,G292+C292)</f>
        <v>#VALUE!</v>
      </c>
      <c r="J292" s="236" t="e">
        <f>'FM-1 &amp; FM-3'!$B$13*_xlfn.IFS(A292=$O$3,$R$3,A292=$O$4,$R$4,A292=$O$5,$R$5,A292=$O$6,$R$6,A292=$O$7,$R$7,A292=$O$8,$R$8,A292=$O$9, $R$9,A292=$O$10,$R$10,A292=$O$11,$R$11,A292=$O$12,$R$12,A292=$O$13,$R$13,A292=$O$14,$R$14)/30</f>
        <v>#VALUE!</v>
      </c>
    </row>
    <row r="293" spans="1:10">
      <c r="A293" s="19">
        <v>10</v>
      </c>
      <c r="B293" s="18">
        <v>17</v>
      </c>
      <c r="C293" s="70" t="e">
        <f>'WS-2, WS-3, &amp; WS-4'!$B$28*$M$3*H293</f>
        <v>#VALUE!</v>
      </c>
      <c r="D293" s="70">
        <v>0</v>
      </c>
      <c r="E293" s="70" t="e">
        <f>MAX(0,F293-$M$4)</f>
        <v>#VALUE!</v>
      </c>
      <c r="F293" s="71" t="e">
        <f t="shared" si="8"/>
        <v>#VALUE!</v>
      </c>
      <c r="G293" s="70" t="e">
        <f t="shared" si="9"/>
        <v>#VALUE!</v>
      </c>
      <c r="H293" s="70" t="e">
        <f>_xlfn.IFS('WS-2, WS-3, &amp; WS-4'!$B$6='Watershed Precip Data'!$C$3,'Watershed Precip Data'!C295,'Watershed Precip Data'!$C$14='Watershed Precip Data'!$D$3,'Watershed Precip Data'!D295,'WS-2, WS-3, &amp; WS-4'!$B$6='Watershed Precip Data'!$E$3,'Watershed Precip Data'!E295,'WS-2, WS-3, &amp; WS-4'!$B$6='Watershed Precip Data'!$F$3,'Watershed Precip Data'!F295,'WS-2, WS-3, &amp; WS-4'!$B$6='Watershed Precip Data'!$G$3,'Watershed Precip Data'!G295,'Watershed Precip Data'!$C$14='Watershed Precip Data'!$H$3,'Watershed Precip Data'!H295,'WS-2, WS-3, &amp; WS-4'!$B$6='Watershed Precip Data'!$I$3,'Watershed Precip Data'!I295,'WS-2, WS-3, &amp; WS-4'!$B$6='Watershed Precip Data'!$J$3,'Watershed Precip Data'!J295,'WS-2, WS-3, &amp; WS-4'!$B$6='Watershed Precip Data'!$K$3,'Watershed Precip Data'!K295)</f>
        <v>#N/A</v>
      </c>
      <c r="I293" s="238" t="e">
        <f>MIN(J293,G293+C293)</f>
        <v>#VALUE!</v>
      </c>
      <c r="J293" s="236" t="e">
        <f>'FM-1 &amp; FM-3'!$B$13*_xlfn.IFS(A293=$O$3,$R$3,A293=$O$4,$R$4,A293=$O$5,$R$5,A293=$O$6,$R$6,A293=$O$7,$R$7,A293=$O$8,$R$8,A293=$O$9, $R$9,A293=$O$10,$R$10,A293=$O$11,$R$11,A293=$O$12,$R$12,A293=$O$13,$R$13,A293=$O$14,$R$14)/30</f>
        <v>#VALUE!</v>
      </c>
    </row>
    <row r="294" spans="1:10">
      <c r="A294" s="19">
        <v>10</v>
      </c>
      <c r="B294" s="18">
        <v>18</v>
      </c>
      <c r="C294" s="70" t="e">
        <f>'WS-2, WS-3, &amp; WS-4'!$B$28*$M$3*H294</f>
        <v>#VALUE!</v>
      </c>
      <c r="D294" s="70">
        <v>0</v>
      </c>
      <c r="E294" s="70" t="e">
        <f>MAX(0,F294-$M$4)</f>
        <v>#VALUE!</v>
      </c>
      <c r="F294" s="71" t="e">
        <f t="shared" si="8"/>
        <v>#VALUE!</v>
      </c>
      <c r="G294" s="70" t="e">
        <f t="shared" si="9"/>
        <v>#VALUE!</v>
      </c>
      <c r="H294" s="70" t="e">
        <f>_xlfn.IFS('WS-2, WS-3, &amp; WS-4'!$B$6='Watershed Precip Data'!$C$3,'Watershed Precip Data'!C296,'Watershed Precip Data'!$C$14='Watershed Precip Data'!$D$3,'Watershed Precip Data'!D296,'WS-2, WS-3, &amp; WS-4'!$B$6='Watershed Precip Data'!$E$3,'Watershed Precip Data'!E296,'WS-2, WS-3, &amp; WS-4'!$B$6='Watershed Precip Data'!$F$3,'Watershed Precip Data'!F296,'WS-2, WS-3, &amp; WS-4'!$B$6='Watershed Precip Data'!$G$3,'Watershed Precip Data'!G296,'Watershed Precip Data'!$C$14='Watershed Precip Data'!$H$3,'Watershed Precip Data'!H296,'WS-2, WS-3, &amp; WS-4'!$B$6='Watershed Precip Data'!$I$3,'Watershed Precip Data'!I296,'WS-2, WS-3, &amp; WS-4'!$B$6='Watershed Precip Data'!$J$3,'Watershed Precip Data'!J296,'WS-2, WS-3, &amp; WS-4'!$B$6='Watershed Precip Data'!$K$3,'Watershed Precip Data'!K296)</f>
        <v>#N/A</v>
      </c>
      <c r="I294" s="238" t="e">
        <f>MIN(J294,G294+C294)</f>
        <v>#VALUE!</v>
      </c>
      <c r="J294" s="236" t="e">
        <f>'FM-1 &amp; FM-3'!$B$13*_xlfn.IFS(A294=$O$3,$R$3,A294=$O$4,$R$4,A294=$O$5,$R$5,A294=$O$6,$R$6,A294=$O$7,$R$7,A294=$O$8,$R$8,A294=$O$9, $R$9,A294=$O$10,$R$10,A294=$O$11,$R$11,A294=$O$12,$R$12,A294=$O$13,$R$13,A294=$O$14,$R$14)/30</f>
        <v>#VALUE!</v>
      </c>
    </row>
    <row r="295" spans="1:10">
      <c r="A295" s="19">
        <v>10</v>
      </c>
      <c r="B295" s="18">
        <v>19</v>
      </c>
      <c r="C295" s="70" t="e">
        <f>'WS-2, WS-3, &amp; WS-4'!$B$28*$M$3*H295</f>
        <v>#VALUE!</v>
      </c>
      <c r="D295" s="70">
        <v>0</v>
      </c>
      <c r="E295" s="70" t="e">
        <f>MAX(0,F295-$M$4)</f>
        <v>#VALUE!</v>
      </c>
      <c r="F295" s="71" t="e">
        <f t="shared" si="8"/>
        <v>#VALUE!</v>
      </c>
      <c r="G295" s="70" t="e">
        <f t="shared" si="9"/>
        <v>#VALUE!</v>
      </c>
      <c r="H295" s="70" t="e">
        <f>_xlfn.IFS('WS-2, WS-3, &amp; WS-4'!$B$6='Watershed Precip Data'!$C$3,'Watershed Precip Data'!C297,'Watershed Precip Data'!$C$14='Watershed Precip Data'!$D$3,'Watershed Precip Data'!D297,'WS-2, WS-3, &amp; WS-4'!$B$6='Watershed Precip Data'!$E$3,'Watershed Precip Data'!E297,'WS-2, WS-3, &amp; WS-4'!$B$6='Watershed Precip Data'!$F$3,'Watershed Precip Data'!F297,'WS-2, WS-3, &amp; WS-4'!$B$6='Watershed Precip Data'!$G$3,'Watershed Precip Data'!G297,'Watershed Precip Data'!$C$14='Watershed Precip Data'!$H$3,'Watershed Precip Data'!H297,'WS-2, WS-3, &amp; WS-4'!$B$6='Watershed Precip Data'!$I$3,'Watershed Precip Data'!I297,'WS-2, WS-3, &amp; WS-4'!$B$6='Watershed Precip Data'!$J$3,'Watershed Precip Data'!J297,'WS-2, WS-3, &amp; WS-4'!$B$6='Watershed Precip Data'!$K$3,'Watershed Precip Data'!K297)</f>
        <v>#N/A</v>
      </c>
      <c r="I295" s="238" t="e">
        <f>MIN(J295,G295+C295)</f>
        <v>#VALUE!</v>
      </c>
      <c r="J295" s="236" t="e">
        <f>'FM-1 &amp; FM-3'!$B$13*_xlfn.IFS(A295=$O$3,$R$3,A295=$O$4,$R$4,A295=$O$5,$R$5,A295=$O$6,$R$6,A295=$O$7,$R$7,A295=$O$8,$R$8,A295=$O$9, $R$9,A295=$O$10,$R$10,A295=$O$11,$R$11,A295=$O$12,$R$12,A295=$O$13,$R$13,A295=$O$14,$R$14)/30</f>
        <v>#VALUE!</v>
      </c>
    </row>
    <row r="296" spans="1:10">
      <c r="A296" s="19">
        <v>10</v>
      </c>
      <c r="B296" s="18">
        <v>20</v>
      </c>
      <c r="C296" s="70" t="e">
        <f>'WS-2, WS-3, &amp; WS-4'!$B$28*$M$3*H296</f>
        <v>#VALUE!</v>
      </c>
      <c r="D296" s="70">
        <v>0</v>
      </c>
      <c r="E296" s="70" t="e">
        <f>MAX(0,F296-$M$4)</f>
        <v>#VALUE!</v>
      </c>
      <c r="F296" s="71" t="e">
        <f t="shared" si="8"/>
        <v>#VALUE!</v>
      </c>
      <c r="G296" s="70" t="e">
        <f t="shared" si="9"/>
        <v>#VALUE!</v>
      </c>
      <c r="H296" s="70" t="e">
        <f>_xlfn.IFS('WS-2, WS-3, &amp; WS-4'!$B$6='Watershed Precip Data'!$C$3,'Watershed Precip Data'!C298,'Watershed Precip Data'!$C$14='Watershed Precip Data'!$D$3,'Watershed Precip Data'!D298,'WS-2, WS-3, &amp; WS-4'!$B$6='Watershed Precip Data'!$E$3,'Watershed Precip Data'!E298,'WS-2, WS-3, &amp; WS-4'!$B$6='Watershed Precip Data'!$F$3,'Watershed Precip Data'!F298,'WS-2, WS-3, &amp; WS-4'!$B$6='Watershed Precip Data'!$G$3,'Watershed Precip Data'!G298,'Watershed Precip Data'!$C$14='Watershed Precip Data'!$H$3,'Watershed Precip Data'!H298,'WS-2, WS-3, &amp; WS-4'!$B$6='Watershed Precip Data'!$I$3,'Watershed Precip Data'!I298,'WS-2, WS-3, &amp; WS-4'!$B$6='Watershed Precip Data'!$J$3,'Watershed Precip Data'!J298,'WS-2, WS-3, &amp; WS-4'!$B$6='Watershed Precip Data'!$K$3,'Watershed Precip Data'!K298)</f>
        <v>#N/A</v>
      </c>
      <c r="I296" s="238" t="e">
        <f>MIN(J296,G296+C296)</f>
        <v>#VALUE!</v>
      </c>
      <c r="J296" s="236" t="e">
        <f>'FM-1 &amp; FM-3'!$B$13*_xlfn.IFS(A296=$O$3,$R$3,A296=$O$4,$R$4,A296=$O$5,$R$5,A296=$O$6,$R$6,A296=$O$7,$R$7,A296=$O$8,$R$8,A296=$O$9, $R$9,A296=$O$10,$R$10,A296=$O$11,$R$11,A296=$O$12,$R$12,A296=$O$13,$R$13,A296=$O$14,$R$14)/30</f>
        <v>#VALUE!</v>
      </c>
    </row>
    <row r="297" spans="1:10">
      <c r="A297" s="19">
        <v>10</v>
      </c>
      <c r="B297" s="18">
        <v>21</v>
      </c>
      <c r="C297" s="70" t="e">
        <f>'WS-2, WS-3, &amp; WS-4'!$B$28*$M$3*H297</f>
        <v>#VALUE!</v>
      </c>
      <c r="D297" s="70">
        <v>0</v>
      </c>
      <c r="E297" s="70" t="e">
        <f>MAX(0,F297-$M$4)</f>
        <v>#VALUE!</v>
      </c>
      <c r="F297" s="71" t="e">
        <f t="shared" si="8"/>
        <v>#VALUE!</v>
      </c>
      <c r="G297" s="70" t="e">
        <f t="shared" si="9"/>
        <v>#VALUE!</v>
      </c>
      <c r="H297" s="70" t="e">
        <f>_xlfn.IFS('WS-2, WS-3, &amp; WS-4'!$B$6='Watershed Precip Data'!$C$3,'Watershed Precip Data'!C299,'Watershed Precip Data'!$C$14='Watershed Precip Data'!$D$3,'Watershed Precip Data'!D299,'WS-2, WS-3, &amp; WS-4'!$B$6='Watershed Precip Data'!$E$3,'Watershed Precip Data'!E299,'WS-2, WS-3, &amp; WS-4'!$B$6='Watershed Precip Data'!$F$3,'Watershed Precip Data'!F299,'WS-2, WS-3, &amp; WS-4'!$B$6='Watershed Precip Data'!$G$3,'Watershed Precip Data'!G299,'Watershed Precip Data'!$C$14='Watershed Precip Data'!$H$3,'Watershed Precip Data'!H299,'WS-2, WS-3, &amp; WS-4'!$B$6='Watershed Precip Data'!$I$3,'Watershed Precip Data'!I299,'WS-2, WS-3, &amp; WS-4'!$B$6='Watershed Precip Data'!$J$3,'Watershed Precip Data'!J299,'WS-2, WS-3, &amp; WS-4'!$B$6='Watershed Precip Data'!$K$3,'Watershed Precip Data'!K299)</f>
        <v>#N/A</v>
      </c>
      <c r="I297" s="238" t="e">
        <f>MIN(J297,G297+C297)</f>
        <v>#VALUE!</v>
      </c>
      <c r="J297" s="236" t="e">
        <f>'FM-1 &amp; FM-3'!$B$13*_xlfn.IFS(A297=$O$3,$R$3,A297=$O$4,$R$4,A297=$O$5,$R$5,A297=$O$6,$R$6,A297=$O$7,$R$7,A297=$O$8,$R$8,A297=$O$9, $R$9,A297=$O$10,$R$10,A297=$O$11,$R$11,A297=$O$12,$R$12,A297=$O$13,$R$13,A297=$O$14,$R$14)/30</f>
        <v>#VALUE!</v>
      </c>
    </row>
    <row r="298" spans="1:10">
      <c r="A298" s="19">
        <v>10</v>
      </c>
      <c r="B298" s="18">
        <v>22</v>
      </c>
      <c r="C298" s="70" t="e">
        <f>'WS-2, WS-3, &amp; WS-4'!$B$28*$M$3*H298</f>
        <v>#VALUE!</v>
      </c>
      <c r="D298" s="70">
        <v>0</v>
      </c>
      <c r="E298" s="70" t="e">
        <f>MAX(0,F298-$M$4)</f>
        <v>#VALUE!</v>
      </c>
      <c r="F298" s="71" t="e">
        <f t="shared" si="8"/>
        <v>#VALUE!</v>
      </c>
      <c r="G298" s="70" t="e">
        <f t="shared" si="9"/>
        <v>#VALUE!</v>
      </c>
      <c r="H298" s="70" t="e">
        <f>_xlfn.IFS('WS-2, WS-3, &amp; WS-4'!$B$6='Watershed Precip Data'!$C$3,'Watershed Precip Data'!C300,'Watershed Precip Data'!$C$14='Watershed Precip Data'!$D$3,'Watershed Precip Data'!D300,'WS-2, WS-3, &amp; WS-4'!$B$6='Watershed Precip Data'!$E$3,'Watershed Precip Data'!E300,'WS-2, WS-3, &amp; WS-4'!$B$6='Watershed Precip Data'!$F$3,'Watershed Precip Data'!F300,'WS-2, WS-3, &amp; WS-4'!$B$6='Watershed Precip Data'!$G$3,'Watershed Precip Data'!G300,'Watershed Precip Data'!$C$14='Watershed Precip Data'!$H$3,'Watershed Precip Data'!H300,'WS-2, WS-3, &amp; WS-4'!$B$6='Watershed Precip Data'!$I$3,'Watershed Precip Data'!I300,'WS-2, WS-3, &amp; WS-4'!$B$6='Watershed Precip Data'!$J$3,'Watershed Precip Data'!J300,'WS-2, WS-3, &amp; WS-4'!$B$6='Watershed Precip Data'!$K$3,'Watershed Precip Data'!K300)</f>
        <v>#N/A</v>
      </c>
      <c r="I298" s="238" t="e">
        <f>MIN(J298,G298+C298)</f>
        <v>#VALUE!</v>
      </c>
      <c r="J298" s="236" t="e">
        <f>'FM-1 &amp; FM-3'!$B$13*_xlfn.IFS(A298=$O$3,$R$3,A298=$O$4,$R$4,A298=$O$5,$R$5,A298=$O$6,$R$6,A298=$O$7,$R$7,A298=$O$8,$R$8,A298=$O$9, $R$9,A298=$O$10,$R$10,A298=$O$11,$R$11,A298=$O$12,$R$12,A298=$O$13,$R$13,A298=$O$14,$R$14)/30</f>
        <v>#VALUE!</v>
      </c>
    </row>
    <row r="299" spans="1:10">
      <c r="A299" s="19">
        <v>10</v>
      </c>
      <c r="B299" s="18">
        <v>23</v>
      </c>
      <c r="C299" s="70" t="e">
        <f>'WS-2, WS-3, &amp; WS-4'!$B$28*$M$3*H299</f>
        <v>#VALUE!</v>
      </c>
      <c r="D299" s="70">
        <v>0</v>
      </c>
      <c r="E299" s="70" t="e">
        <f>MAX(0,F299-$M$4)</f>
        <v>#VALUE!</v>
      </c>
      <c r="F299" s="71" t="e">
        <f t="shared" si="8"/>
        <v>#VALUE!</v>
      </c>
      <c r="G299" s="70" t="e">
        <f t="shared" si="9"/>
        <v>#VALUE!</v>
      </c>
      <c r="H299" s="70" t="e">
        <f>_xlfn.IFS('WS-2, WS-3, &amp; WS-4'!$B$6='Watershed Precip Data'!$C$3,'Watershed Precip Data'!C301,'Watershed Precip Data'!$C$14='Watershed Precip Data'!$D$3,'Watershed Precip Data'!D301,'WS-2, WS-3, &amp; WS-4'!$B$6='Watershed Precip Data'!$E$3,'Watershed Precip Data'!E301,'WS-2, WS-3, &amp; WS-4'!$B$6='Watershed Precip Data'!$F$3,'Watershed Precip Data'!F301,'WS-2, WS-3, &amp; WS-4'!$B$6='Watershed Precip Data'!$G$3,'Watershed Precip Data'!G301,'Watershed Precip Data'!$C$14='Watershed Precip Data'!$H$3,'Watershed Precip Data'!H301,'WS-2, WS-3, &amp; WS-4'!$B$6='Watershed Precip Data'!$I$3,'Watershed Precip Data'!I301,'WS-2, WS-3, &amp; WS-4'!$B$6='Watershed Precip Data'!$J$3,'Watershed Precip Data'!J301,'WS-2, WS-3, &amp; WS-4'!$B$6='Watershed Precip Data'!$K$3,'Watershed Precip Data'!K301)</f>
        <v>#N/A</v>
      </c>
      <c r="I299" s="238" t="e">
        <f>MIN(J299,G299+C299)</f>
        <v>#VALUE!</v>
      </c>
      <c r="J299" s="236" t="e">
        <f>'FM-1 &amp; FM-3'!$B$13*_xlfn.IFS(A299=$O$3,$R$3,A299=$O$4,$R$4,A299=$O$5,$R$5,A299=$O$6,$R$6,A299=$O$7,$R$7,A299=$O$8,$R$8,A299=$O$9, $R$9,A299=$O$10,$R$10,A299=$O$11,$R$11,A299=$O$12,$R$12,A299=$O$13,$R$13,A299=$O$14,$R$14)/30</f>
        <v>#VALUE!</v>
      </c>
    </row>
    <row r="300" spans="1:10">
      <c r="A300" s="19">
        <v>10</v>
      </c>
      <c r="B300" s="18">
        <v>24</v>
      </c>
      <c r="C300" s="70" t="e">
        <f>'WS-2, WS-3, &amp; WS-4'!$B$28*$M$3*H300</f>
        <v>#VALUE!</v>
      </c>
      <c r="D300" s="70">
        <v>0</v>
      </c>
      <c r="E300" s="70" t="e">
        <f>MAX(0,F300-$M$4)</f>
        <v>#VALUE!</v>
      </c>
      <c r="F300" s="71" t="e">
        <f t="shared" si="8"/>
        <v>#VALUE!</v>
      </c>
      <c r="G300" s="70" t="e">
        <f t="shared" si="9"/>
        <v>#VALUE!</v>
      </c>
      <c r="H300" s="70" t="e">
        <f>_xlfn.IFS('WS-2, WS-3, &amp; WS-4'!$B$6='Watershed Precip Data'!$C$3,'Watershed Precip Data'!C302,'Watershed Precip Data'!$C$14='Watershed Precip Data'!$D$3,'Watershed Precip Data'!D302,'WS-2, WS-3, &amp; WS-4'!$B$6='Watershed Precip Data'!$E$3,'Watershed Precip Data'!E302,'WS-2, WS-3, &amp; WS-4'!$B$6='Watershed Precip Data'!$F$3,'Watershed Precip Data'!F302,'WS-2, WS-3, &amp; WS-4'!$B$6='Watershed Precip Data'!$G$3,'Watershed Precip Data'!G302,'Watershed Precip Data'!$C$14='Watershed Precip Data'!$H$3,'Watershed Precip Data'!H302,'WS-2, WS-3, &amp; WS-4'!$B$6='Watershed Precip Data'!$I$3,'Watershed Precip Data'!I302,'WS-2, WS-3, &amp; WS-4'!$B$6='Watershed Precip Data'!$J$3,'Watershed Precip Data'!J302,'WS-2, WS-3, &amp; WS-4'!$B$6='Watershed Precip Data'!$K$3,'Watershed Precip Data'!K302)</f>
        <v>#N/A</v>
      </c>
      <c r="I300" s="238" t="e">
        <f>MIN(J300,G300+C300)</f>
        <v>#VALUE!</v>
      </c>
      <c r="J300" s="236" t="e">
        <f>'FM-1 &amp; FM-3'!$B$13*_xlfn.IFS(A300=$O$3,$R$3,A300=$O$4,$R$4,A300=$O$5,$R$5,A300=$O$6,$R$6,A300=$O$7,$R$7,A300=$O$8,$R$8,A300=$O$9, $R$9,A300=$O$10,$R$10,A300=$O$11,$R$11,A300=$O$12,$R$12,A300=$O$13,$R$13,A300=$O$14,$R$14)/30</f>
        <v>#VALUE!</v>
      </c>
    </row>
    <row r="301" spans="1:10">
      <c r="A301" s="19">
        <v>10</v>
      </c>
      <c r="B301" s="18">
        <v>25</v>
      </c>
      <c r="C301" s="70" t="e">
        <f>'WS-2, WS-3, &amp; WS-4'!$B$28*$M$3*H301</f>
        <v>#VALUE!</v>
      </c>
      <c r="D301" s="70">
        <v>0</v>
      </c>
      <c r="E301" s="70" t="e">
        <f>MAX(0,F301-$M$4)</f>
        <v>#VALUE!</v>
      </c>
      <c r="F301" s="71" t="e">
        <f t="shared" si="8"/>
        <v>#VALUE!</v>
      </c>
      <c r="G301" s="70" t="e">
        <f t="shared" si="9"/>
        <v>#VALUE!</v>
      </c>
      <c r="H301" s="70" t="e">
        <f>_xlfn.IFS('WS-2, WS-3, &amp; WS-4'!$B$6='Watershed Precip Data'!$C$3,'Watershed Precip Data'!C303,'Watershed Precip Data'!$C$14='Watershed Precip Data'!$D$3,'Watershed Precip Data'!D303,'WS-2, WS-3, &amp; WS-4'!$B$6='Watershed Precip Data'!$E$3,'Watershed Precip Data'!E303,'WS-2, WS-3, &amp; WS-4'!$B$6='Watershed Precip Data'!$F$3,'Watershed Precip Data'!F303,'WS-2, WS-3, &amp; WS-4'!$B$6='Watershed Precip Data'!$G$3,'Watershed Precip Data'!G303,'Watershed Precip Data'!$C$14='Watershed Precip Data'!$H$3,'Watershed Precip Data'!H303,'WS-2, WS-3, &amp; WS-4'!$B$6='Watershed Precip Data'!$I$3,'Watershed Precip Data'!I303,'WS-2, WS-3, &amp; WS-4'!$B$6='Watershed Precip Data'!$J$3,'Watershed Precip Data'!J303,'WS-2, WS-3, &amp; WS-4'!$B$6='Watershed Precip Data'!$K$3,'Watershed Precip Data'!K303)</f>
        <v>#N/A</v>
      </c>
      <c r="I301" s="238" t="e">
        <f>MIN(J301,G301+C301)</f>
        <v>#VALUE!</v>
      </c>
      <c r="J301" s="236" t="e">
        <f>'FM-1 &amp; FM-3'!$B$13*_xlfn.IFS(A301=$O$3,$R$3,A301=$O$4,$R$4,A301=$O$5,$R$5,A301=$O$6,$R$6,A301=$O$7,$R$7,A301=$O$8,$R$8,A301=$O$9, $R$9,A301=$O$10,$R$10,A301=$O$11,$R$11,A301=$O$12,$R$12,A301=$O$13,$R$13,A301=$O$14,$R$14)/30</f>
        <v>#VALUE!</v>
      </c>
    </row>
    <row r="302" spans="1:10">
      <c r="A302" s="19">
        <v>10</v>
      </c>
      <c r="B302" s="18">
        <v>26</v>
      </c>
      <c r="C302" s="70" t="e">
        <f>'WS-2, WS-3, &amp; WS-4'!$B$28*$M$3*H302</f>
        <v>#VALUE!</v>
      </c>
      <c r="D302" s="70">
        <v>0</v>
      </c>
      <c r="E302" s="70" t="e">
        <f>MAX(0,F302-$M$4)</f>
        <v>#VALUE!</v>
      </c>
      <c r="F302" s="71" t="e">
        <f t="shared" si="8"/>
        <v>#VALUE!</v>
      </c>
      <c r="G302" s="70" t="e">
        <f t="shared" si="9"/>
        <v>#VALUE!</v>
      </c>
      <c r="H302" s="70" t="e">
        <f>_xlfn.IFS('WS-2, WS-3, &amp; WS-4'!$B$6='Watershed Precip Data'!$C$3,'Watershed Precip Data'!C304,'Watershed Precip Data'!$C$14='Watershed Precip Data'!$D$3,'Watershed Precip Data'!D304,'WS-2, WS-3, &amp; WS-4'!$B$6='Watershed Precip Data'!$E$3,'Watershed Precip Data'!E304,'WS-2, WS-3, &amp; WS-4'!$B$6='Watershed Precip Data'!$F$3,'Watershed Precip Data'!F304,'WS-2, WS-3, &amp; WS-4'!$B$6='Watershed Precip Data'!$G$3,'Watershed Precip Data'!G304,'Watershed Precip Data'!$C$14='Watershed Precip Data'!$H$3,'Watershed Precip Data'!H304,'WS-2, WS-3, &amp; WS-4'!$B$6='Watershed Precip Data'!$I$3,'Watershed Precip Data'!I304,'WS-2, WS-3, &amp; WS-4'!$B$6='Watershed Precip Data'!$J$3,'Watershed Precip Data'!J304,'WS-2, WS-3, &amp; WS-4'!$B$6='Watershed Precip Data'!$K$3,'Watershed Precip Data'!K304)</f>
        <v>#N/A</v>
      </c>
      <c r="I302" s="238" t="e">
        <f>MIN(J302,G302+C302)</f>
        <v>#VALUE!</v>
      </c>
      <c r="J302" s="236" t="e">
        <f>'FM-1 &amp; FM-3'!$B$13*_xlfn.IFS(A302=$O$3,$R$3,A302=$O$4,$R$4,A302=$O$5,$R$5,A302=$O$6,$R$6,A302=$O$7,$R$7,A302=$O$8,$R$8,A302=$O$9, $R$9,A302=$O$10,$R$10,A302=$O$11,$R$11,A302=$O$12,$R$12,A302=$O$13,$R$13,A302=$O$14,$R$14)/30</f>
        <v>#VALUE!</v>
      </c>
    </row>
    <row r="303" spans="1:10">
      <c r="A303" s="19">
        <v>10</v>
      </c>
      <c r="B303" s="18">
        <v>27</v>
      </c>
      <c r="C303" s="70" t="e">
        <f>'WS-2, WS-3, &amp; WS-4'!$B$28*$M$3*H303</f>
        <v>#VALUE!</v>
      </c>
      <c r="D303" s="70">
        <v>0</v>
      </c>
      <c r="E303" s="70" t="e">
        <f>MAX(0,F303-$M$4)</f>
        <v>#VALUE!</v>
      </c>
      <c r="F303" s="71" t="e">
        <f t="shared" si="8"/>
        <v>#VALUE!</v>
      </c>
      <c r="G303" s="70" t="e">
        <f t="shared" si="9"/>
        <v>#VALUE!</v>
      </c>
      <c r="H303" s="70" t="e">
        <f>_xlfn.IFS('WS-2, WS-3, &amp; WS-4'!$B$6='Watershed Precip Data'!$C$3,'Watershed Precip Data'!C305,'Watershed Precip Data'!$C$14='Watershed Precip Data'!$D$3,'Watershed Precip Data'!D305,'WS-2, WS-3, &amp; WS-4'!$B$6='Watershed Precip Data'!$E$3,'Watershed Precip Data'!E305,'WS-2, WS-3, &amp; WS-4'!$B$6='Watershed Precip Data'!$F$3,'Watershed Precip Data'!F305,'WS-2, WS-3, &amp; WS-4'!$B$6='Watershed Precip Data'!$G$3,'Watershed Precip Data'!G305,'Watershed Precip Data'!$C$14='Watershed Precip Data'!$H$3,'Watershed Precip Data'!H305,'WS-2, WS-3, &amp; WS-4'!$B$6='Watershed Precip Data'!$I$3,'Watershed Precip Data'!I305,'WS-2, WS-3, &amp; WS-4'!$B$6='Watershed Precip Data'!$J$3,'Watershed Precip Data'!J305,'WS-2, WS-3, &amp; WS-4'!$B$6='Watershed Precip Data'!$K$3,'Watershed Precip Data'!K305)</f>
        <v>#N/A</v>
      </c>
      <c r="I303" s="238" t="e">
        <f>MIN(J303,G303+C303)</f>
        <v>#VALUE!</v>
      </c>
      <c r="J303" s="236" t="e">
        <f>'FM-1 &amp; FM-3'!$B$13*_xlfn.IFS(A303=$O$3,$R$3,A303=$O$4,$R$4,A303=$O$5,$R$5,A303=$O$6,$R$6,A303=$O$7,$R$7,A303=$O$8,$R$8,A303=$O$9, $R$9,A303=$O$10,$R$10,A303=$O$11,$R$11,A303=$O$12,$R$12,A303=$O$13,$R$13,A303=$O$14,$R$14)/30</f>
        <v>#VALUE!</v>
      </c>
    </row>
    <row r="304" spans="1:10">
      <c r="A304" s="19">
        <v>10</v>
      </c>
      <c r="B304" s="18">
        <v>28</v>
      </c>
      <c r="C304" s="70" t="e">
        <f>'WS-2, WS-3, &amp; WS-4'!$B$28*$M$3*H304</f>
        <v>#VALUE!</v>
      </c>
      <c r="D304" s="70">
        <v>0</v>
      </c>
      <c r="E304" s="70" t="e">
        <f>MAX(0,F304-$M$4)</f>
        <v>#VALUE!</v>
      </c>
      <c r="F304" s="71" t="e">
        <f t="shared" si="8"/>
        <v>#VALUE!</v>
      </c>
      <c r="G304" s="70" t="e">
        <f t="shared" si="9"/>
        <v>#VALUE!</v>
      </c>
      <c r="H304" s="70" t="e">
        <f>_xlfn.IFS('WS-2, WS-3, &amp; WS-4'!$B$6='Watershed Precip Data'!$C$3,'Watershed Precip Data'!C306,'Watershed Precip Data'!$C$14='Watershed Precip Data'!$D$3,'Watershed Precip Data'!D306,'WS-2, WS-3, &amp; WS-4'!$B$6='Watershed Precip Data'!$E$3,'Watershed Precip Data'!E306,'WS-2, WS-3, &amp; WS-4'!$B$6='Watershed Precip Data'!$F$3,'Watershed Precip Data'!F306,'WS-2, WS-3, &amp; WS-4'!$B$6='Watershed Precip Data'!$G$3,'Watershed Precip Data'!G306,'Watershed Precip Data'!$C$14='Watershed Precip Data'!$H$3,'Watershed Precip Data'!H306,'WS-2, WS-3, &amp; WS-4'!$B$6='Watershed Precip Data'!$I$3,'Watershed Precip Data'!I306,'WS-2, WS-3, &amp; WS-4'!$B$6='Watershed Precip Data'!$J$3,'Watershed Precip Data'!J306,'WS-2, WS-3, &amp; WS-4'!$B$6='Watershed Precip Data'!$K$3,'Watershed Precip Data'!K306)</f>
        <v>#N/A</v>
      </c>
      <c r="I304" s="238" t="e">
        <f>MIN(J304,G304+C304)</f>
        <v>#VALUE!</v>
      </c>
      <c r="J304" s="236" t="e">
        <f>'FM-1 &amp; FM-3'!$B$13*_xlfn.IFS(A304=$O$3,$R$3,A304=$O$4,$R$4,A304=$O$5,$R$5,A304=$O$6,$R$6,A304=$O$7,$R$7,A304=$O$8,$R$8,A304=$O$9, $R$9,A304=$O$10,$R$10,A304=$O$11,$R$11,A304=$O$12,$R$12,A304=$O$13,$R$13,A304=$O$14,$R$14)/30</f>
        <v>#VALUE!</v>
      </c>
    </row>
    <row r="305" spans="1:10">
      <c r="A305" s="19">
        <v>10</v>
      </c>
      <c r="B305" s="18">
        <v>29</v>
      </c>
      <c r="C305" s="70" t="e">
        <f>'WS-2, WS-3, &amp; WS-4'!$B$28*$M$3*H305</f>
        <v>#VALUE!</v>
      </c>
      <c r="D305" s="70">
        <v>0</v>
      </c>
      <c r="E305" s="70" t="e">
        <f>MAX(0,F305-$M$4)</f>
        <v>#VALUE!</v>
      </c>
      <c r="F305" s="71" t="e">
        <f t="shared" si="8"/>
        <v>#VALUE!</v>
      </c>
      <c r="G305" s="70" t="e">
        <f t="shared" si="9"/>
        <v>#VALUE!</v>
      </c>
      <c r="H305" s="70" t="e">
        <f>_xlfn.IFS('WS-2, WS-3, &amp; WS-4'!$B$6='Watershed Precip Data'!$C$3,'Watershed Precip Data'!C307,'Watershed Precip Data'!$C$14='Watershed Precip Data'!$D$3,'Watershed Precip Data'!D307,'WS-2, WS-3, &amp; WS-4'!$B$6='Watershed Precip Data'!$E$3,'Watershed Precip Data'!E307,'WS-2, WS-3, &amp; WS-4'!$B$6='Watershed Precip Data'!$F$3,'Watershed Precip Data'!F307,'WS-2, WS-3, &amp; WS-4'!$B$6='Watershed Precip Data'!$G$3,'Watershed Precip Data'!G307,'Watershed Precip Data'!$C$14='Watershed Precip Data'!$H$3,'Watershed Precip Data'!H307,'WS-2, WS-3, &amp; WS-4'!$B$6='Watershed Precip Data'!$I$3,'Watershed Precip Data'!I307,'WS-2, WS-3, &amp; WS-4'!$B$6='Watershed Precip Data'!$J$3,'Watershed Precip Data'!J307,'WS-2, WS-3, &amp; WS-4'!$B$6='Watershed Precip Data'!$K$3,'Watershed Precip Data'!K307)</f>
        <v>#N/A</v>
      </c>
      <c r="I305" s="238" t="e">
        <f>MIN(J305,G305+C305)</f>
        <v>#VALUE!</v>
      </c>
      <c r="J305" s="236" t="e">
        <f>'FM-1 &amp; FM-3'!$B$13*_xlfn.IFS(A305=$O$3,$R$3,A305=$O$4,$R$4,A305=$O$5,$R$5,A305=$O$6,$R$6,A305=$O$7,$R$7,A305=$O$8,$R$8,A305=$O$9, $R$9,A305=$O$10,$R$10,A305=$O$11,$R$11,A305=$O$12,$R$12,A305=$O$13,$R$13,A305=$O$14,$R$14)/30</f>
        <v>#VALUE!</v>
      </c>
    </row>
    <row r="306" spans="1:10">
      <c r="A306" s="19">
        <v>10</v>
      </c>
      <c r="B306" s="18">
        <v>30</v>
      </c>
      <c r="C306" s="70" t="e">
        <f>'WS-2, WS-3, &amp; WS-4'!$B$28*$M$3*H306</f>
        <v>#VALUE!</v>
      </c>
      <c r="D306" s="70">
        <v>0</v>
      </c>
      <c r="E306" s="70" t="e">
        <f>MAX(0,F306-$M$4)</f>
        <v>#VALUE!</v>
      </c>
      <c r="F306" s="71" t="e">
        <f t="shared" si="8"/>
        <v>#VALUE!</v>
      </c>
      <c r="G306" s="70" t="e">
        <f t="shared" si="9"/>
        <v>#VALUE!</v>
      </c>
      <c r="H306" s="70" t="e">
        <f>_xlfn.IFS('WS-2, WS-3, &amp; WS-4'!$B$6='Watershed Precip Data'!$C$3,'Watershed Precip Data'!C308,'Watershed Precip Data'!$C$14='Watershed Precip Data'!$D$3,'Watershed Precip Data'!D308,'WS-2, WS-3, &amp; WS-4'!$B$6='Watershed Precip Data'!$E$3,'Watershed Precip Data'!E308,'WS-2, WS-3, &amp; WS-4'!$B$6='Watershed Precip Data'!$F$3,'Watershed Precip Data'!F308,'WS-2, WS-3, &amp; WS-4'!$B$6='Watershed Precip Data'!$G$3,'Watershed Precip Data'!G308,'Watershed Precip Data'!$C$14='Watershed Precip Data'!$H$3,'Watershed Precip Data'!H308,'WS-2, WS-3, &amp; WS-4'!$B$6='Watershed Precip Data'!$I$3,'Watershed Precip Data'!I308,'WS-2, WS-3, &amp; WS-4'!$B$6='Watershed Precip Data'!$J$3,'Watershed Precip Data'!J308,'WS-2, WS-3, &amp; WS-4'!$B$6='Watershed Precip Data'!$K$3,'Watershed Precip Data'!K308)</f>
        <v>#N/A</v>
      </c>
      <c r="I306" s="238" t="e">
        <f>MIN(J306,G306+C306)</f>
        <v>#VALUE!</v>
      </c>
      <c r="J306" s="236" t="e">
        <f>'FM-1 &amp; FM-3'!$B$13*_xlfn.IFS(A306=$O$3,$R$3,A306=$O$4,$R$4,A306=$O$5,$R$5,A306=$O$6,$R$6,A306=$O$7,$R$7,A306=$O$8,$R$8,A306=$O$9, $R$9,A306=$O$10,$R$10,A306=$O$11,$R$11,A306=$O$12,$R$12,A306=$O$13,$R$13,A306=$O$14,$R$14)/30</f>
        <v>#VALUE!</v>
      </c>
    </row>
    <row r="307" spans="1:10">
      <c r="A307" s="19">
        <v>10</v>
      </c>
      <c r="B307" s="18">
        <v>31</v>
      </c>
      <c r="C307" s="70" t="e">
        <f>'WS-2, WS-3, &amp; WS-4'!$B$28*$M$3*H307</f>
        <v>#VALUE!</v>
      </c>
      <c r="D307" s="70">
        <v>0</v>
      </c>
      <c r="E307" s="70" t="e">
        <f>MAX(0,F307-$M$4)</f>
        <v>#VALUE!</v>
      </c>
      <c r="F307" s="71" t="e">
        <f t="shared" si="8"/>
        <v>#VALUE!</v>
      </c>
      <c r="G307" s="70" t="e">
        <f t="shared" si="9"/>
        <v>#VALUE!</v>
      </c>
      <c r="H307" s="70" t="e">
        <f>_xlfn.IFS('WS-2, WS-3, &amp; WS-4'!$B$6='Watershed Precip Data'!$C$3,'Watershed Precip Data'!C309,'Watershed Precip Data'!$C$14='Watershed Precip Data'!$D$3,'Watershed Precip Data'!D309,'WS-2, WS-3, &amp; WS-4'!$B$6='Watershed Precip Data'!$E$3,'Watershed Precip Data'!E309,'WS-2, WS-3, &amp; WS-4'!$B$6='Watershed Precip Data'!$F$3,'Watershed Precip Data'!F309,'WS-2, WS-3, &amp; WS-4'!$B$6='Watershed Precip Data'!$G$3,'Watershed Precip Data'!G309,'Watershed Precip Data'!$C$14='Watershed Precip Data'!$H$3,'Watershed Precip Data'!H309,'WS-2, WS-3, &amp; WS-4'!$B$6='Watershed Precip Data'!$I$3,'Watershed Precip Data'!I309,'WS-2, WS-3, &amp; WS-4'!$B$6='Watershed Precip Data'!$J$3,'Watershed Precip Data'!J309,'WS-2, WS-3, &amp; WS-4'!$B$6='Watershed Precip Data'!$K$3,'Watershed Precip Data'!K309)</f>
        <v>#N/A</v>
      </c>
      <c r="I307" s="238" t="e">
        <f>MIN(J307,G307+C307)</f>
        <v>#VALUE!</v>
      </c>
      <c r="J307" s="236" t="e">
        <f>'FM-1 &amp; FM-3'!$B$13*_xlfn.IFS(A307=$O$3,$R$3,A307=$O$4,$R$4,A307=$O$5,$R$5,A307=$O$6,$R$6,A307=$O$7,$R$7,A307=$O$8,$R$8,A307=$O$9, $R$9,A307=$O$10,$R$10,A307=$O$11,$R$11,A307=$O$12,$R$12,A307=$O$13,$R$13,A307=$O$14,$R$14)/30</f>
        <v>#VALUE!</v>
      </c>
    </row>
    <row r="308" spans="1:10">
      <c r="A308" s="19">
        <v>11</v>
      </c>
      <c r="B308" s="18">
        <v>1</v>
      </c>
      <c r="C308" s="70" t="e">
        <f>'WS-2, WS-3, &amp; WS-4'!$B$28*$M$3*H308</f>
        <v>#VALUE!</v>
      </c>
      <c r="D308" s="70">
        <v>0</v>
      </c>
      <c r="E308" s="70" t="e">
        <f>MAX(0,F308-$M$4)</f>
        <v>#VALUE!</v>
      </c>
      <c r="F308" s="71" t="e">
        <f t="shared" si="8"/>
        <v>#VALUE!</v>
      </c>
      <c r="G308" s="70" t="e">
        <f t="shared" si="9"/>
        <v>#VALUE!</v>
      </c>
      <c r="H308" s="70" t="e">
        <f>_xlfn.IFS('WS-2, WS-3, &amp; WS-4'!$B$6='Watershed Precip Data'!$C$3,'Watershed Precip Data'!C310,'Watershed Precip Data'!$C$14='Watershed Precip Data'!$D$3,'Watershed Precip Data'!D310,'WS-2, WS-3, &amp; WS-4'!$B$6='Watershed Precip Data'!$E$3,'Watershed Precip Data'!E310,'WS-2, WS-3, &amp; WS-4'!$B$6='Watershed Precip Data'!$F$3,'Watershed Precip Data'!F310,'WS-2, WS-3, &amp; WS-4'!$B$6='Watershed Precip Data'!$G$3,'Watershed Precip Data'!G310,'Watershed Precip Data'!$C$14='Watershed Precip Data'!$H$3,'Watershed Precip Data'!H310,'WS-2, WS-3, &amp; WS-4'!$B$6='Watershed Precip Data'!$I$3,'Watershed Precip Data'!I310,'WS-2, WS-3, &amp; WS-4'!$B$6='Watershed Precip Data'!$J$3,'Watershed Precip Data'!J310,'WS-2, WS-3, &amp; WS-4'!$B$6='Watershed Precip Data'!$K$3,'Watershed Precip Data'!K310)</f>
        <v>#N/A</v>
      </c>
      <c r="I308" s="238" t="e">
        <f>MIN(J308,G308+C308)</f>
        <v>#VALUE!</v>
      </c>
      <c r="J308" s="236" t="e">
        <f>'FM-1 &amp; FM-3'!$B$13*_xlfn.IFS(A308=$O$3,$R$3,A308=$O$4,$R$4,A308=$O$5,$R$5,A308=$O$6,$R$6,A308=$O$7,$R$7,A308=$O$8,$R$8,A308=$O$9, $R$9,A308=$O$10,$R$10,A308=$O$11,$R$11,A308=$O$12,$R$12,A308=$O$13,$R$13,A308=$O$14,$R$14)/30</f>
        <v>#VALUE!</v>
      </c>
    </row>
    <row r="309" spans="1:10">
      <c r="A309" s="19">
        <v>11</v>
      </c>
      <c r="B309" s="18">
        <v>2</v>
      </c>
      <c r="C309" s="70" t="e">
        <f>'WS-2, WS-3, &amp; WS-4'!$B$28*$M$3*H309</f>
        <v>#VALUE!</v>
      </c>
      <c r="D309" s="70">
        <v>0</v>
      </c>
      <c r="E309" s="70" t="e">
        <f>MAX(0,F309-$M$4)</f>
        <v>#VALUE!</v>
      </c>
      <c r="F309" s="71" t="e">
        <f t="shared" si="8"/>
        <v>#VALUE!</v>
      </c>
      <c r="G309" s="70" t="e">
        <f t="shared" si="9"/>
        <v>#VALUE!</v>
      </c>
      <c r="H309" s="70" t="e">
        <f>_xlfn.IFS('WS-2, WS-3, &amp; WS-4'!$B$6='Watershed Precip Data'!$C$3,'Watershed Precip Data'!C311,'Watershed Precip Data'!$C$14='Watershed Precip Data'!$D$3,'Watershed Precip Data'!D311,'WS-2, WS-3, &amp; WS-4'!$B$6='Watershed Precip Data'!$E$3,'Watershed Precip Data'!E311,'WS-2, WS-3, &amp; WS-4'!$B$6='Watershed Precip Data'!$F$3,'Watershed Precip Data'!F311,'WS-2, WS-3, &amp; WS-4'!$B$6='Watershed Precip Data'!$G$3,'Watershed Precip Data'!G311,'Watershed Precip Data'!$C$14='Watershed Precip Data'!$H$3,'Watershed Precip Data'!H311,'WS-2, WS-3, &amp; WS-4'!$B$6='Watershed Precip Data'!$I$3,'Watershed Precip Data'!I311,'WS-2, WS-3, &amp; WS-4'!$B$6='Watershed Precip Data'!$J$3,'Watershed Precip Data'!J311,'WS-2, WS-3, &amp; WS-4'!$B$6='Watershed Precip Data'!$K$3,'Watershed Precip Data'!K311)</f>
        <v>#N/A</v>
      </c>
      <c r="I309" s="238" t="e">
        <f>MIN(J309,G309+C309)</f>
        <v>#VALUE!</v>
      </c>
      <c r="J309" s="236" t="e">
        <f>'FM-1 &amp; FM-3'!$B$13*_xlfn.IFS(A309=$O$3,$R$3,A309=$O$4,$R$4,A309=$O$5,$R$5,A309=$O$6,$R$6,A309=$O$7,$R$7,A309=$O$8,$R$8,A309=$O$9, $R$9,A309=$O$10,$R$10,A309=$O$11,$R$11,A309=$O$12,$R$12,A309=$O$13,$R$13,A309=$O$14,$R$14)/30</f>
        <v>#VALUE!</v>
      </c>
    </row>
    <row r="310" spans="1:10">
      <c r="A310" s="19">
        <v>11</v>
      </c>
      <c r="B310" s="18">
        <v>3</v>
      </c>
      <c r="C310" s="70" t="e">
        <f>'WS-2, WS-3, &amp; WS-4'!$B$28*$M$3*H310</f>
        <v>#VALUE!</v>
      </c>
      <c r="D310" s="70">
        <v>0</v>
      </c>
      <c r="E310" s="70" t="e">
        <f>MAX(0,F310-$M$4)</f>
        <v>#VALUE!</v>
      </c>
      <c r="F310" s="71" t="e">
        <f t="shared" si="8"/>
        <v>#VALUE!</v>
      </c>
      <c r="G310" s="70" t="e">
        <f t="shared" si="9"/>
        <v>#VALUE!</v>
      </c>
      <c r="H310" s="70" t="e">
        <f>_xlfn.IFS('WS-2, WS-3, &amp; WS-4'!$B$6='Watershed Precip Data'!$C$3,'Watershed Precip Data'!C312,'Watershed Precip Data'!$C$14='Watershed Precip Data'!$D$3,'Watershed Precip Data'!D312,'WS-2, WS-3, &amp; WS-4'!$B$6='Watershed Precip Data'!$E$3,'Watershed Precip Data'!E312,'WS-2, WS-3, &amp; WS-4'!$B$6='Watershed Precip Data'!$F$3,'Watershed Precip Data'!F312,'WS-2, WS-3, &amp; WS-4'!$B$6='Watershed Precip Data'!$G$3,'Watershed Precip Data'!G312,'Watershed Precip Data'!$C$14='Watershed Precip Data'!$H$3,'Watershed Precip Data'!H312,'WS-2, WS-3, &amp; WS-4'!$B$6='Watershed Precip Data'!$I$3,'Watershed Precip Data'!I312,'WS-2, WS-3, &amp; WS-4'!$B$6='Watershed Precip Data'!$J$3,'Watershed Precip Data'!J312,'WS-2, WS-3, &amp; WS-4'!$B$6='Watershed Precip Data'!$K$3,'Watershed Precip Data'!K312)</f>
        <v>#N/A</v>
      </c>
      <c r="I310" s="238" t="e">
        <f>MIN(J310,G310+C310)</f>
        <v>#VALUE!</v>
      </c>
      <c r="J310" s="236" t="e">
        <f>'FM-1 &amp; FM-3'!$B$13*_xlfn.IFS(A310=$O$3,$R$3,A310=$O$4,$R$4,A310=$O$5,$R$5,A310=$O$6,$R$6,A310=$O$7,$R$7,A310=$O$8,$R$8,A310=$O$9, $R$9,A310=$O$10,$R$10,A310=$O$11,$R$11,A310=$O$12,$R$12,A310=$O$13,$R$13,A310=$O$14,$R$14)/30</f>
        <v>#VALUE!</v>
      </c>
    </row>
    <row r="311" spans="1:10">
      <c r="A311" s="19">
        <v>11</v>
      </c>
      <c r="B311" s="18">
        <v>4</v>
      </c>
      <c r="C311" s="70" t="e">
        <f>'WS-2, WS-3, &amp; WS-4'!$B$28*$M$3*H311</f>
        <v>#VALUE!</v>
      </c>
      <c r="D311" s="70">
        <v>0</v>
      </c>
      <c r="E311" s="70" t="e">
        <f>MAX(0,F311-$M$4)</f>
        <v>#VALUE!</v>
      </c>
      <c r="F311" s="71" t="e">
        <f t="shared" si="8"/>
        <v>#VALUE!</v>
      </c>
      <c r="G311" s="70" t="e">
        <f t="shared" si="9"/>
        <v>#VALUE!</v>
      </c>
      <c r="H311" s="70" t="e">
        <f>_xlfn.IFS('WS-2, WS-3, &amp; WS-4'!$B$6='Watershed Precip Data'!$C$3,'Watershed Precip Data'!C313,'Watershed Precip Data'!$C$14='Watershed Precip Data'!$D$3,'Watershed Precip Data'!D313,'WS-2, WS-3, &amp; WS-4'!$B$6='Watershed Precip Data'!$E$3,'Watershed Precip Data'!E313,'WS-2, WS-3, &amp; WS-4'!$B$6='Watershed Precip Data'!$F$3,'Watershed Precip Data'!F313,'WS-2, WS-3, &amp; WS-4'!$B$6='Watershed Precip Data'!$G$3,'Watershed Precip Data'!G313,'Watershed Precip Data'!$C$14='Watershed Precip Data'!$H$3,'Watershed Precip Data'!H313,'WS-2, WS-3, &amp; WS-4'!$B$6='Watershed Precip Data'!$I$3,'Watershed Precip Data'!I313,'WS-2, WS-3, &amp; WS-4'!$B$6='Watershed Precip Data'!$J$3,'Watershed Precip Data'!J313,'WS-2, WS-3, &amp; WS-4'!$B$6='Watershed Precip Data'!$K$3,'Watershed Precip Data'!K313)</f>
        <v>#N/A</v>
      </c>
      <c r="I311" s="238" t="e">
        <f>MIN(J311,G311+C311)</f>
        <v>#VALUE!</v>
      </c>
      <c r="J311" s="236" t="e">
        <f>'FM-1 &amp; FM-3'!$B$13*_xlfn.IFS(A311=$O$3,$R$3,A311=$O$4,$R$4,A311=$O$5,$R$5,A311=$O$6,$R$6,A311=$O$7,$R$7,A311=$O$8,$R$8,A311=$O$9, $R$9,A311=$O$10,$R$10,A311=$O$11,$R$11,A311=$O$12,$R$12,A311=$O$13,$R$13,A311=$O$14,$R$14)/30</f>
        <v>#VALUE!</v>
      </c>
    </row>
    <row r="312" spans="1:10">
      <c r="A312" s="19">
        <v>11</v>
      </c>
      <c r="B312" s="18">
        <v>5</v>
      </c>
      <c r="C312" s="70" t="e">
        <f>'WS-2, WS-3, &amp; WS-4'!$B$28*$M$3*H312</f>
        <v>#VALUE!</v>
      </c>
      <c r="D312" s="70">
        <v>0</v>
      </c>
      <c r="E312" s="70" t="e">
        <f>MAX(0,F312-$M$4)</f>
        <v>#VALUE!</v>
      </c>
      <c r="F312" s="71" t="e">
        <f t="shared" si="8"/>
        <v>#VALUE!</v>
      </c>
      <c r="G312" s="70" t="e">
        <f t="shared" si="9"/>
        <v>#VALUE!</v>
      </c>
      <c r="H312" s="70" t="e">
        <f>_xlfn.IFS('WS-2, WS-3, &amp; WS-4'!$B$6='Watershed Precip Data'!$C$3,'Watershed Precip Data'!C314,'Watershed Precip Data'!$C$14='Watershed Precip Data'!$D$3,'Watershed Precip Data'!D314,'WS-2, WS-3, &amp; WS-4'!$B$6='Watershed Precip Data'!$E$3,'Watershed Precip Data'!E314,'WS-2, WS-3, &amp; WS-4'!$B$6='Watershed Precip Data'!$F$3,'Watershed Precip Data'!F314,'WS-2, WS-3, &amp; WS-4'!$B$6='Watershed Precip Data'!$G$3,'Watershed Precip Data'!G314,'Watershed Precip Data'!$C$14='Watershed Precip Data'!$H$3,'Watershed Precip Data'!H314,'WS-2, WS-3, &amp; WS-4'!$B$6='Watershed Precip Data'!$I$3,'Watershed Precip Data'!I314,'WS-2, WS-3, &amp; WS-4'!$B$6='Watershed Precip Data'!$J$3,'Watershed Precip Data'!J314,'WS-2, WS-3, &amp; WS-4'!$B$6='Watershed Precip Data'!$K$3,'Watershed Precip Data'!K314)</f>
        <v>#N/A</v>
      </c>
      <c r="I312" s="238" t="e">
        <f>MIN(J312,G312+C312)</f>
        <v>#VALUE!</v>
      </c>
      <c r="J312" s="236" t="e">
        <f>'FM-1 &amp; FM-3'!$B$13*_xlfn.IFS(A312=$O$3,$R$3,A312=$O$4,$R$4,A312=$O$5,$R$5,A312=$O$6,$R$6,A312=$O$7,$R$7,A312=$O$8,$R$8,A312=$O$9, $R$9,A312=$O$10,$R$10,A312=$O$11,$R$11,A312=$O$12,$R$12,A312=$O$13,$R$13,A312=$O$14,$R$14)/30</f>
        <v>#VALUE!</v>
      </c>
    </row>
    <row r="313" spans="1:10">
      <c r="A313" s="19">
        <v>11</v>
      </c>
      <c r="B313" s="18">
        <v>6</v>
      </c>
      <c r="C313" s="70" t="e">
        <f>'WS-2, WS-3, &amp; WS-4'!$B$28*$M$3*H313</f>
        <v>#VALUE!</v>
      </c>
      <c r="D313" s="70">
        <v>0</v>
      </c>
      <c r="E313" s="70" t="e">
        <f>MAX(0,F313-$M$4)</f>
        <v>#VALUE!</v>
      </c>
      <c r="F313" s="71" t="e">
        <f t="shared" si="8"/>
        <v>#VALUE!</v>
      </c>
      <c r="G313" s="70" t="e">
        <f t="shared" si="9"/>
        <v>#VALUE!</v>
      </c>
      <c r="H313" s="70" t="e">
        <f>_xlfn.IFS('WS-2, WS-3, &amp; WS-4'!$B$6='Watershed Precip Data'!$C$3,'Watershed Precip Data'!C315,'Watershed Precip Data'!$C$14='Watershed Precip Data'!$D$3,'Watershed Precip Data'!D315,'WS-2, WS-3, &amp; WS-4'!$B$6='Watershed Precip Data'!$E$3,'Watershed Precip Data'!E315,'WS-2, WS-3, &amp; WS-4'!$B$6='Watershed Precip Data'!$F$3,'Watershed Precip Data'!F315,'WS-2, WS-3, &amp; WS-4'!$B$6='Watershed Precip Data'!$G$3,'Watershed Precip Data'!G315,'Watershed Precip Data'!$C$14='Watershed Precip Data'!$H$3,'Watershed Precip Data'!H315,'WS-2, WS-3, &amp; WS-4'!$B$6='Watershed Precip Data'!$I$3,'Watershed Precip Data'!I315,'WS-2, WS-3, &amp; WS-4'!$B$6='Watershed Precip Data'!$J$3,'Watershed Precip Data'!J315,'WS-2, WS-3, &amp; WS-4'!$B$6='Watershed Precip Data'!$K$3,'Watershed Precip Data'!K315)</f>
        <v>#N/A</v>
      </c>
      <c r="I313" s="238" t="e">
        <f>MIN(J313,G313+C313)</f>
        <v>#VALUE!</v>
      </c>
      <c r="J313" s="236" t="e">
        <f>'FM-1 &amp; FM-3'!$B$13*_xlfn.IFS(A313=$O$3,$R$3,A313=$O$4,$R$4,A313=$O$5,$R$5,A313=$O$6,$R$6,A313=$O$7,$R$7,A313=$O$8,$R$8,A313=$O$9, $R$9,A313=$O$10,$R$10,A313=$O$11,$R$11,A313=$O$12,$R$12,A313=$O$13,$R$13,A313=$O$14,$R$14)/30</f>
        <v>#VALUE!</v>
      </c>
    </row>
    <row r="314" spans="1:10">
      <c r="A314" s="19">
        <v>11</v>
      </c>
      <c r="B314" s="18">
        <v>7</v>
      </c>
      <c r="C314" s="70" t="e">
        <f>'WS-2, WS-3, &amp; WS-4'!$B$28*$M$3*H314</f>
        <v>#VALUE!</v>
      </c>
      <c r="D314" s="70">
        <v>0</v>
      </c>
      <c r="E314" s="70" t="e">
        <f>MAX(0,F314-$M$4)</f>
        <v>#VALUE!</v>
      </c>
      <c r="F314" s="71" t="e">
        <f t="shared" si="8"/>
        <v>#VALUE!</v>
      </c>
      <c r="G314" s="70" t="e">
        <f t="shared" si="9"/>
        <v>#VALUE!</v>
      </c>
      <c r="H314" s="70" t="e">
        <f>_xlfn.IFS('WS-2, WS-3, &amp; WS-4'!$B$6='Watershed Precip Data'!$C$3,'Watershed Precip Data'!C316,'Watershed Precip Data'!$C$14='Watershed Precip Data'!$D$3,'Watershed Precip Data'!D316,'WS-2, WS-3, &amp; WS-4'!$B$6='Watershed Precip Data'!$E$3,'Watershed Precip Data'!E316,'WS-2, WS-3, &amp; WS-4'!$B$6='Watershed Precip Data'!$F$3,'Watershed Precip Data'!F316,'WS-2, WS-3, &amp; WS-4'!$B$6='Watershed Precip Data'!$G$3,'Watershed Precip Data'!G316,'Watershed Precip Data'!$C$14='Watershed Precip Data'!$H$3,'Watershed Precip Data'!H316,'WS-2, WS-3, &amp; WS-4'!$B$6='Watershed Precip Data'!$I$3,'Watershed Precip Data'!I316,'WS-2, WS-3, &amp; WS-4'!$B$6='Watershed Precip Data'!$J$3,'Watershed Precip Data'!J316,'WS-2, WS-3, &amp; WS-4'!$B$6='Watershed Precip Data'!$K$3,'Watershed Precip Data'!K316)</f>
        <v>#N/A</v>
      </c>
      <c r="I314" s="238" t="e">
        <f>MIN(J314,G314+C314)</f>
        <v>#VALUE!</v>
      </c>
      <c r="J314" s="236" t="e">
        <f>'FM-1 &amp; FM-3'!$B$13*_xlfn.IFS(A314=$O$3,$R$3,A314=$O$4,$R$4,A314=$O$5,$R$5,A314=$O$6,$R$6,A314=$O$7,$R$7,A314=$O$8,$R$8,A314=$O$9, $R$9,A314=$O$10,$R$10,A314=$O$11,$R$11,A314=$O$12,$R$12,A314=$O$13,$R$13,A314=$O$14,$R$14)/30</f>
        <v>#VALUE!</v>
      </c>
    </row>
    <row r="315" spans="1:10">
      <c r="A315" s="19">
        <v>11</v>
      </c>
      <c r="B315" s="18">
        <v>8</v>
      </c>
      <c r="C315" s="70" t="e">
        <f>'WS-2, WS-3, &amp; WS-4'!$B$28*$M$3*H315</f>
        <v>#VALUE!</v>
      </c>
      <c r="D315" s="70">
        <v>0</v>
      </c>
      <c r="E315" s="70" t="e">
        <f>MAX(0,F315-$M$4)</f>
        <v>#VALUE!</v>
      </c>
      <c r="F315" s="71" t="e">
        <f t="shared" si="8"/>
        <v>#VALUE!</v>
      </c>
      <c r="G315" s="70" t="e">
        <f t="shared" si="9"/>
        <v>#VALUE!</v>
      </c>
      <c r="H315" s="70" t="e">
        <f>_xlfn.IFS('WS-2, WS-3, &amp; WS-4'!$B$6='Watershed Precip Data'!$C$3,'Watershed Precip Data'!C317,'Watershed Precip Data'!$C$14='Watershed Precip Data'!$D$3,'Watershed Precip Data'!D317,'WS-2, WS-3, &amp; WS-4'!$B$6='Watershed Precip Data'!$E$3,'Watershed Precip Data'!E317,'WS-2, WS-3, &amp; WS-4'!$B$6='Watershed Precip Data'!$F$3,'Watershed Precip Data'!F317,'WS-2, WS-3, &amp; WS-4'!$B$6='Watershed Precip Data'!$G$3,'Watershed Precip Data'!G317,'Watershed Precip Data'!$C$14='Watershed Precip Data'!$H$3,'Watershed Precip Data'!H317,'WS-2, WS-3, &amp; WS-4'!$B$6='Watershed Precip Data'!$I$3,'Watershed Precip Data'!I317,'WS-2, WS-3, &amp; WS-4'!$B$6='Watershed Precip Data'!$J$3,'Watershed Precip Data'!J317,'WS-2, WS-3, &amp; WS-4'!$B$6='Watershed Precip Data'!$K$3,'Watershed Precip Data'!K317)</f>
        <v>#N/A</v>
      </c>
      <c r="I315" s="238" t="e">
        <f>MIN(J315,G315+C315)</f>
        <v>#VALUE!</v>
      </c>
      <c r="J315" s="236" t="e">
        <f>'FM-1 &amp; FM-3'!$B$13*_xlfn.IFS(A315=$O$3,$R$3,A315=$O$4,$R$4,A315=$O$5,$R$5,A315=$O$6,$R$6,A315=$O$7,$R$7,A315=$O$8,$R$8,A315=$O$9, $R$9,A315=$O$10,$R$10,A315=$O$11,$R$11,A315=$O$12,$R$12,A315=$O$13,$R$13,A315=$O$14,$R$14)/30</f>
        <v>#VALUE!</v>
      </c>
    </row>
    <row r="316" spans="1:10">
      <c r="A316" s="19">
        <v>11</v>
      </c>
      <c r="B316" s="18">
        <v>9</v>
      </c>
      <c r="C316" s="70" t="e">
        <f>'WS-2, WS-3, &amp; WS-4'!$B$28*$M$3*H316</f>
        <v>#VALUE!</v>
      </c>
      <c r="D316" s="70">
        <v>0</v>
      </c>
      <c r="E316" s="70" t="e">
        <f>MAX(0,F316-$M$4)</f>
        <v>#VALUE!</v>
      </c>
      <c r="F316" s="71" t="e">
        <f t="shared" si="8"/>
        <v>#VALUE!</v>
      </c>
      <c r="G316" s="70" t="e">
        <f t="shared" si="9"/>
        <v>#VALUE!</v>
      </c>
      <c r="H316" s="70" t="e">
        <f>_xlfn.IFS('WS-2, WS-3, &amp; WS-4'!$B$6='Watershed Precip Data'!$C$3,'Watershed Precip Data'!C318,'Watershed Precip Data'!$C$14='Watershed Precip Data'!$D$3,'Watershed Precip Data'!D318,'WS-2, WS-3, &amp; WS-4'!$B$6='Watershed Precip Data'!$E$3,'Watershed Precip Data'!E318,'WS-2, WS-3, &amp; WS-4'!$B$6='Watershed Precip Data'!$F$3,'Watershed Precip Data'!F318,'WS-2, WS-3, &amp; WS-4'!$B$6='Watershed Precip Data'!$G$3,'Watershed Precip Data'!G318,'Watershed Precip Data'!$C$14='Watershed Precip Data'!$H$3,'Watershed Precip Data'!H318,'WS-2, WS-3, &amp; WS-4'!$B$6='Watershed Precip Data'!$I$3,'Watershed Precip Data'!I318,'WS-2, WS-3, &amp; WS-4'!$B$6='Watershed Precip Data'!$J$3,'Watershed Precip Data'!J318,'WS-2, WS-3, &amp; WS-4'!$B$6='Watershed Precip Data'!$K$3,'Watershed Precip Data'!K318)</f>
        <v>#N/A</v>
      </c>
      <c r="I316" s="238" t="e">
        <f>MIN(J316,G316+C316)</f>
        <v>#VALUE!</v>
      </c>
      <c r="J316" s="236" t="e">
        <f>'FM-1 &amp; FM-3'!$B$13*_xlfn.IFS(A316=$O$3,$R$3,A316=$O$4,$R$4,A316=$O$5,$R$5,A316=$O$6,$R$6,A316=$O$7,$R$7,A316=$O$8,$R$8,A316=$O$9, $R$9,A316=$O$10,$R$10,A316=$O$11,$R$11,A316=$O$12,$R$12,A316=$O$13,$R$13,A316=$O$14,$R$14)/30</f>
        <v>#VALUE!</v>
      </c>
    </row>
    <row r="317" spans="1:10">
      <c r="A317" s="19">
        <v>11</v>
      </c>
      <c r="B317" s="18">
        <v>10</v>
      </c>
      <c r="C317" s="70" t="e">
        <f>'WS-2, WS-3, &amp; WS-4'!$B$28*$M$3*H317</f>
        <v>#VALUE!</v>
      </c>
      <c r="D317" s="70">
        <v>0</v>
      </c>
      <c r="E317" s="70" t="e">
        <f>MAX(0,F317-$M$4)</f>
        <v>#VALUE!</v>
      </c>
      <c r="F317" s="71" t="e">
        <f t="shared" si="8"/>
        <v>#VALUE!</v>
      </c>
      <c r="G317" s="70" t="e">
        <f t="shared" si="9"/>
        <v>#VALUE!</v>
      </c>
      <c r="H317" s="70" t="e">
        <f>_xlfn.IFS('WS-2, WS-3, &amp; WS-4'!$B$6='Watershed Precip Data'!$C$3,'Watershed Precip Data'!C319,'Watershed Precip Data'!$C$14='Watershed Precip Data'!$D$3,'Watershed Precip Data'!D319,'WS-2, WS-3, &amp; WS-4'!$B$6='Watershed Precip Data'!$E$3,'Watershed Precip Data'!E319,'WS-2, WS-3, &amp; WS-4'!$B$6='Watershed Precip Data'!$F$3,'Watershed Precip Data'!F319,'WS-2, WS-3, &amp; WS-4'!$B$6='Watershed Precip Data'!$G$3,'Watershed Precip Data'!G319,'Watershed Precip Data'!$C$14='Watershed Precip Data'!$H$3,'Watershed Precip Data'!H319,'WS-2, WS-3, &amp; WS-4'!$B$6='Watershed Precip Data'!$I$3,'Watershed Precip Data'!I319,'WS-2, WS-3, &amp; WS-4'!$B$6='Watershed Precip Data'!$J$3,'Watershed Precip Data'!J319,'WS-2, WS-3, &amp; WS-4'!$B$6='Watershed Precip Data'!$K$3,'Watershed Precip Data'!K319)</f>
        <v>#N/A</v>
      </c>
      <c r="I317" s="238" t="e">
        <f>MIN(J317,G317+C317)</f>
        <v>#VALUE!</v>
      </c>
      <c r="J317" s="236" t="e">
        <f>'FM-1 &amp; FM-3'!$B$13*_xlfn.IFS(A317=$O$3,$R$3,A317=$O$4,$R$4,A317=$O$5,$R$5,A317=$O$6,$R$6,A317=$O$7,$R$7,A317=$O$8,$R$8,A317=$O$9, $R$9,A317=$O$10,$R$10,A317=$O$11,$R$11,A317=$O$12,$R$12,A317=$O$13,$R$13,A317=$O$14,$R$14)/30</f>
        <v>#VALUE!</v>
      </c>
    </row>
    <row r="318" spans="1:10">
      <c r="A318" s="19">
        <v>11</v>
      </c>
      <c r="B318" s="18">
        <v>11</v>
      </c>
      <c r="C318" s="70" t="e">
        <f>'WS-2, WS-3, &amp; WS-4'!$B$28*$M$3*H318</f>
        <v>#VALUE!</v>
      </c>
      <c r="D318" s="70">
        <v>0</v>
      </c>
      <c r="E318" s="70" t="e">
        <f>MAX(0,F318-$M$4)</f>
        <v>#VALUE!</v>
      </c>
      <c r="F318" s="71" t="e">
        <f t="shared" si="8"/>
        <v>#VALUE!</v>
      </c>
      <c r="G318" s="70" t="e">
        <f t="shared" si="9"/>
        <v>#VALUE!</v>
      </c>
      <c r="H318" s="70" t="e">
        <f>_xlfn.IFS('WS-2, WS-3, &amp; WS-4'!$B$6='Watershed Precip Data'!$C$3,'Watershed Precip Data'!C320,'Watershed Precip Data'!$C$14='Watershed Precip Data'!$D$3,'Watershed Precip Data'!D320,'WS-2, WS-3, &amp; WS-4'!$B$6='Watershed Precip Data'!$E$3,'Watershed Precip Data'!E320,'WS-2, WS-3, &amp; WS-4'!$B$6='Watershed Precip Data'!$F$3,'Watershed Precip Data'!F320,'WS-2, WS-3, &amp; WS-4'!$B$6='Watershed Precip Data'!$G$3,'Watershed Precip Data'!G320,'Watershed Precip Data'!$C$14='Watershed Precip Data'!$H$3,'Watershed Precip Data'!H320,'WS-2, WS-3, &amp; WS-4'!$B$6='Watershed Precip Data'!$I$3,'Watershed Precip Data'!I320,'WS-2, WS-3, &amp; WS-4'!$B$6='Watershed Precip Data'!$J$3,'Watershed Precip Data'!J320,'WS-2, WS-3, &amp; WS-4'!$B$6='Watershed Precip Data'!$K$3,'Watershed Precip Data'!K320)</f>
        <v>#N/A</v>
      </c>
      <c r="I318" s="238" t="e">
        <f>MIN(J318,G318+C318)</f>
        <v>#VALUE!</v>
      </c>
      <c r="J318" s="236" t="e">
        <f>'FM-1 &amp; FM-3'!$B$13*_xlfn.IFS(A318=$O$3,$R$3,A318=$O$4,$R$4,A318=$O$5,$R$5,A318=$O$6,$R$6,A318=$O$7,$R$7,A318=$O$8,$R$8,A318=$O$9, $R$9,A318=$O$10,$R$10,A318=$O$11,$R$11,A318=$O$12,$R$12,A318=$O$13,$R$13,A318=$O$14,$R$14)/30</f>
        <v>#VALUE!</v>
      </c>
    </row>
    <row r="319" spans="1:10">
      <c r="A319" s="19">
        <v>11</v>
      </c>
      <c r="B319" s="18">
        <v>12</v>
      </c>
      <c r="C319" s="70" t="e">
        <f>'WS-2, WS-3, &amp; WS-4'!$B$28*$M$3*H319</f>
        <v>#VALUE!</v>
      </c>
      <c r="D319" s="70">
        <v>0</v>
      </c>
      <c r="E319" s="70" t="e">
        <f>MAX(0,F319-$M$4)</f>
        <v>#VALUE!</v>
      </c>
      <c r="F319" s="71" t="e">
        <f t="shared" si="8"/>
        <v>#VALUE!</v>
      </c>
      <c r="G319" s="70" t="e">
        <f t="shared" si="9"/>
        <v>#VALUE!</v>
      </c>
      <c r="H319" s="70" t="e">
        <f>_xlfn.IFS('WS-2, WS-3, &amp; WS-4'!$B$6='Watershed Precip Data'!$C$3,'Watershed Precip Data'!C321,'Watershed Precip Data'!$C$14='Watershed Precip Data'!$D$3,'Watershed Precip Data'!D321,'WS-2, WS-3, &amp; WS-4'!$B$6='Watershed Precip Data'!$E$3,'Watershed Precip Data'!E321,'WS-2, WS-3, &amp; WS-4'!$B$6='Watershed Precip Data'!$F$3,'Watershed Precip Data'!F321,'WS-2, WS-3, &amp; WS-4'!$B$6='Watershed Precip Data'!$G$3,'Watershed Precip Data'!G321,'Watershed Precip Data'!$C$14='Watershed Precip Data'!$H$3,'Watershed Precip Data'!H321,'WS-2, WS-3, &amp; WS-4'!$B$6='Watershed Precip Data'!$I$3,'Watershed Precip Data'!I321,'WS-2, WS-3, &amp; WS-4'!$B$6='Watershed Precip Data'!$J$3,'Watershed Precip Data'!J321,'WS-2, WS-3, &amp; WS-4'!$B$6='Watershed Precip Data'!$K$3,'Watershed Precip Data'!K321)</f>
        <v>#N/A</v>
      </c>
      <c r="I319" s="238" t="e">
        <f>MIN(J319,G319+C319)</f>
        <v>#VALUE!</v>
      </c>
      <c r="J319" s="236" t="e">
        <f>'FM-1 &amp; FM-3'!$B$13*_xlfn.IFS(A319=$O$3,$R$3,A319=$O$4,$R$4,A319=$O$5,$R$5,A319=$O$6,$R$6,A319=$O$7,$R$7,A319=$O$8,$R$8,A319=$O$9, $R$9,A319=$O$10,$R$10,A319=$O$11,$R$11,A319=$O$12,$R$12,A319=$O$13,$R$13,A319=$O$14,$R$14)/30</f>
        <v>#VALUE!</v>
      </c>
    </row>
    <row r="320" spans="1:10">
      <c r="A320" s="19">
        <v>11</v>
      </c>
      <c r="B320" s="18">
        <v>13</v>
      </c>
      <c r="C320" s="70" t="e">
        <f>'WS-2, WS-3, &amp; WS-4'!$B$28*$M$3*H320</f>
        <v>#VALUE!</v>
      </c>
      <c r="D320" s="70">
        <v>0</v>
      </c>
      <c r="E320" s="70" t="e">
        <f>MAX(0,F320-$M$4)</f>
        <v>#VALUE!</v>
      </c>
      <c r="F320" s="71" t="e">
        <f t="shared" si="8"/>
        <v>#VALUE!</v>
      </c>
      <c r="G320" s="70" t="e">
        <f t="shared" si="9"/>
        <v>#VALUE!</v>
      </c>
      <c r="H320" s="70" t="e">
        <f>_xlfn.IFS('WS-2, WS-3, &amp; WS-4'!$B$6='Watershed Precip Data'!$C$3,'Watershed Precip Data'!C322,'Watershed Precip Data'!$C$14='Watershed Precip Data'!$D$3,'Watershed Precip Data'!D322,'WS-2, WS-3, &amp; WS-4'!$B$6='Watershed Precip Data'!$E$3,'Watershed Precip Data'!E322,'WS-2, WS-3, &amp; WS-4'!$B$6='Watershed Precip Data'!$F$3,'Watershed Precip Data'!F322,'WS-2, WS-3, &amp; WS-4'!$B$6='Watershed Precip Data'!$G$3,'Watershed Precip Data'!G322,'Watershed Precip Data'!$C$14='Watershed Precip Data'!$H$3,'Watershed Precip Data'!H322,'WS-2, WS-3, &amp; WS-4'!$B$6='Watershed Precip Data'!$I$3,'Watershed Precip Data'!I322,'WS-2, WS-3, &amp; WS-4'!$B$6='Watershed Precip Data'!$J$3,'Watershed Precip Data'!J322,'WS-2, WS-3, &amp; WS-4'!$B$6='Watershed Precip Data'!$K$3,'Watershed Precip Data'!K322)</f>
        <v>#N/A</v>
      </c>
      <c r="I320" s="238" t="e">
        <f>MIN(J320,G320+C320)</f>
        <v>#VALUE!</v>
      </c>
      <c r="J320" s="236" t="e">
        <f>'FM-1 &amp; FM-3'!$B$13*_xlfn.IFS(A320=$O$3,$R$3,A320=$O$4,$R$4,A320=$O$5,$R$5,A320=$O$6,$R$6,A320=$O$7,$R$7,A320=$O$8,$R$8,A320=$O$9, $R$9,A320=$O$10,$R$10,A320=$O$11,$R$11,A320=$O$12,$R$12,A320=$O$13,$R$13,A320=$O$14,$R$14)/30</f>
        <v>#VALUE!</v>
      </c>
    </row>
    <row r="321" spans="1:10">
      <c r="A321" s="19">
        <v>11</v>
      </c>
      <c r="B321" s="18">
        <v>14</v>
      </c>
      <c r="C321" s="70" t="e">
        <f>'WS-2, WS-3, &amp; WS-4'!$B$28*$M$3*H321</f>
        <v>#VALUE!</v>
      </c>
      <c r="D321" s="70">
        <v>0</v>
      </c>
      <c r="E321" s="70" t="e">
        <f>MAX(0,F321-$M$4)</f>
        <v>#VALUE!</v>
      </c>
      <c r="F321" s="71" t="e">
        <f t="shared" si="8"/>
        <v>#VALUE!</v>
      </c>
      <c r="G321" s="70" t="e">
        <f t="shared" si="9"/>
        <v>#VALUE!</v>
      </c>
      <c r="H321" s="70" t="e">
        <f>_xlfn.IFS('WS-2, WS-3, &amp; WS-4'!$B$6='Watershed Precip Data'!$C$3,'Watershed Precip Data'!C323,'Watershed Precip Data'!$C$14='Watershed Precip Data'!$D$3,'Watershed Precip Data'!D323,'WS-2, WS-3, &amp; WS-4'!$B$6='Watershed Precip Data'!$E$3,'Watershed Precip Data'!E323,'WS-2, WS-3, &amp; WS-4'!$B$6='Watershed Precip Data'!$F$3,'Watershed Precip Data'!F323,'WS-2, WS-3, &amp; WS-4'!$B$6='Watershed Precip Data'!$G$3,'Watershed Precip Data'!G323,'Watershed Precip Data'!$C$14='Watershed Precip Data'!$H$3,'Watershed Precip Data'!H323,'WS-2, WS-3, &amp; WS-4'!$B$6='Watershed Precip Data'!$I$3,'Watershed Precip Data'!I323,'WS-2, WS-3, &amp; WS-4'!$B$6='Watershed Precip Data'!$J$3,'Watershed Precip Data'!J323,'WS-2, WS-3, &amp; WS-4'!$B$6='Watershed Precip Data'!$K$3,'Watershed Precip Data'!K323)</f>
        <v>#N/A</v>
      </c>
      <c r="I321" s="238" t="e">
        <f>MIN(J321,G321+C321)</f>
        <v>#VALUE!</v>
      </c>
      <c r="J321" s="236" t="e">
        <f>'FM-1 &amp; FM-3'!$B$13*_xlfn.IFS(A321=$O$3,$R$3,A321=$O$4,$R$4,A321=$O$5,$R$5,A321=$O$6,$R$6,A321=$O$7,$R$7,A321=$O$8,$R$8,A321=$O$9, $R$9,A321=$O$10,$R$10,A321=$O$11,$R$11,A321=$O$12,$R$12,A321=$O$13,$R$13,A321=$O$14,$R$14)/30</f>
        <v>#VALUE!</v>
      </c>
    </row>
    <row r="322" spans="1:10">
      <c r="A322" s="19">
        <v>11</v>
      </c>
      <c r="B322" s="18">
        <v>15</v>
      </c>
      <c r="C322" s="70" t="e">
        <f>'WS-2, WS-3, &amp; WS-4'!$B$28*$M$3*H322</f>
        <v>#VALUE!</v>
      </c>
      <c r="D322" s="70">
        <v>0</v>
      </c>
      <c r="E322" s="70" t="e">
        <f>MAX(0,F322-$M$4)</f>
        <v>#VALUE!</v>
      </c>
      <c r="F322" s="71" t="e">
        <f t="shared" si="8"/>
        <v>#VALUE!</v>
      </c>
      <c r="G322" s="70" t="e">
        <f t="shared" si="9"/>
        <v>#VALUE!</v>
      </c>
      <c r="H322" s="70" t="e">
        <f>_xlfn.IFS('WS-2, WS-3, &amp; WS-4'!$B$6='Watershed Precip Data'!$C$3,'Watershed Precip Data'!C324,'Watershed Precip Data'!$C$14='Watershed Precip Data'!$D$3,'Watershed Precip Data'!D324,'WS-2, WS-3, &amp; WS-4'!$B$6='Watershed Precip Data'!$E$3,'Watershed Precip Data'!E324,'WS-2, WS-3, &amp; WS-4'!$B$6='Watershed Precip Data'!$F$3,'Watershed Precip Data'!F324,'WS-2, WS-3, &amp; WS-4'!$B$6='Watershed Precip Data'!$G$3,'Watershed Precip Data'!G324,'Watershed Precip Data'!$C$14='Watershed Precip Data'!$H$3,'Watershed Precip Data'!H324,'WS-2, WS-3, &amp; WS-4'!$B$6='Watershed Precip Data'!$I$3,'Watershed Precip Data'!I324,'WS-2, WS-3, &amp; WS-4'!$B$6='Watershed Precip Data'!$J$3,'Watershed Precip Data'!J324,'WS-2, WS-3, &amp; WS-4'!$B$6='Watershed Precip Data'!$K$3,'Watershed Precip Data'!K324)</f>
        <v>#N/A</v>
      </c>
      <c r="I322" s="238" t="e">
        <f>MIN(J322,G322+C322)</f>
        <v>#VALUE!</v>
      </c>
      <c r="J322" s="236" t="e">
        <f>'FM-1 &amp; FM-3'!$B$13*_xlfn.IFS(A322=$O$3,$R$3,A322=$O$4,$R$4,A322=$O$5,$R$5,A322=$O$6,$R$6,A322=$O$7,$R$7,A322=$O$8,$R$8,A322=$O$9, $R$9,A322=$O$10,$R$10,A322=$O$11,$R$11,A322=$O$12,$R$12,A322=$O$13,$R$13,A322=$O$14,$R$14)/30</f>
        <v>#VALUE!</v>
      </c>
    </row>
    <row r="323" spans="1:10">
      <c r="A323" s="19">
        <v>11</v>
      </c>
      <c r="B323" s="18">
        <v>16</v>
      </c>
      <c r="C323" s="70" t="e">
        <f>'WS-2, WS-3, &amp; WS-4'!$B$28*$M$3*H323</f>
        <v>#VALUE!</v>
      </c>
      <c r="D323" s="70">
        <v>0</v>
      </c>
      <c r="E323" s="70" t="e">
        <f>MAX(0,F323-$M$4)</f>
        <v>#VALUE!</v>
      </c>
      <c r="F323" s="71" t="e">
        <f t="shared" si="8"/>
        <v>#VALUE!</v>
      </c>
      <c r="G323" s="70" t="e">
        <f t="shared" si="9"/>
        <v>#VALUE!</v>
      </c>
      <c r="H323" s="70" t="e">
        <f>_xlfn.IFS('WS-2, WS-3, &amp; WS-4'!$B$6='Watershed Precip Data'!$C$3,'Watershed Precip Data'!C325,'Watershed Precip Data'!$C$14='Watershed Precip Data'!$D$3,'Watershed Precip Data'!D325,'WS-2, WS-3, &amp; WS-4'!$B$6='Watershed Precip Data'!$E$3,'Watershed Precip Data'!E325,'WS-2, WS-3, &amp; WS-4'!$B$6='Watershed Precip Data'!$F$3,'Watershed Precip Data'!F325,'WS-2, WS-3, &amp; WS-4'!$B$6='Watershed Precip Data'!$G$3,'Watershed Precip Data'!G325,'Watershed Precip Data'!$C$14='Watershed Precip Data'!$H$3,'Watershed Precip Data'!H325,'WS-2, WS-3, &amp; WS-4'!$B$6='Watershed Precip Data'!$I$3,'Watershed Precip Data'!I325,'WS-2, WS-3, &amp; WS-4'!$B$6='Watershed Precip Data'!$J$3,'Watershed Precip Data'!J325,'WS-2, WS-3, &amp; WS-4'!$B$6='Watershed Precip Data'!$K$3,'Watershed Precip Data'!K325)</f>
        <v>#N/A</v>
      </c>
      <c r="I323" s="238" t="e">
        <f>MIN(J323,G323+C323)</f>
        <v>#VALUE!</v>
      </c>
      <c r="J323" s="236" t="e">
        <f>'FM-1 &amp; FM-3'!$B$13*_xlfn.IFS(A323=$O$3,$R$3,A323=$O$4,$R$4,A323=$O$5,$R$5,A323=$O$6,$R$6,A323=$O$7,$R$7,A323=$O$8,$R$8,A323=$O$9, $R$9,A323=$O$10,$R$10,A323=$O$11,$R$11,A323=$O$12,$R$12,A323=$O$13,$R$13,A323=$O$14,$R$14)/30</f>
        <v>#VALUE!</v>
      </c>
    </row>
    <row r="324" spans="1:10">
      <c r="A324" s="19">
        <v>11</v>
      </c>
      <c r="B324" s="18">
        <v>17</v>
      </c>
      <c r="C324" s="70" t="e">
        <f>'WS-2, WS-3, &amp; WS-4'!$B$28*$M$3*H324</f>
        <v>#VALUE!</v>
      </c>
      <c r="D324" s="70">
        <v>0</v>
      </c>
      <c r="E324" s="70" t="e">
        <f>MAX(0,F324-$M$4)</f>
        <v>#VALUE!</v>
      </c>
      <c r="F324" s="71" t="e">
        <f t="shared" ref="F324:F368" si="10">MAX((G323+C324-D324-I323),0)</f>
        <v>#VALUE!</v>
      </c>
      <c r="G324" s="70" t="e">
        <f t="shared" ref="G324:G368" si="11">MAX((F324-E324),0)</f>
        <v>#VALUE!</v>
      </c>
      <c r="H324" s="70" t="e">
        <f>_xlfn.IFS('WS-2, WS-3, &amp; WS-4'!$B$6='Watershed Precip Data'!$C$3,'Watershed Precip Data'!C326,'Watershed Precip Data'!$C$14='Watershed Precip Data'!$D$3,'Watershed Precip Data'!D326,'WS-2, WS-3, &amp; WS-4'!$B$6='Watershed Precip Data'!$E$3,'Watershed Precip Data'!E326,'WS-2, WS-3, &amp; WS-4'!$B$6='Watershed Precip Data'!$F$3,'Watershed Precip Data'!F326,'WS-2, WS-3, &amp; WS-4'!$B$6='Watershed Precip Data'!$G$3,'Watershed Precip Data'!G326,'Watershed Precip Data'!$C$14='Watershed Precip Data'!$H$3,'Watershed Precip Data'!H326,'WS-2, WS-3, &amp; WS-4'!$B$6='Watershed Precip Data'!$I$3,'Watershed Precip Data'!I326,'WS-2, WS-3, &amp; WS-4'!$B$6='Watershed Precip Data'!$J$3,'Watershed Precip Data'!J326,'WS-2, WS-3, &amp; WS-4'!$B$6='Watershed Precip Data'!$K$3,'Watershed Precip Data'!K326)</f>
        <v>#N/A</v>
      </c>
      <c r="I324" s="238" t="e">
        <f>MIN(J324,G324+C324)</f>
        <v>#VALUE!</v>
      </c>
      <c r="J324" s="236" t="e">
        <f>'FM-1 &amp; FM-3'!$B$13*_xlfn.IFS(A324=$O$3,$R$3,A324=$O$4,$R$4,A324=$O$5,$R$5,A324=$O$6,$R$6,A324=$O$7,$R$7,A324=$O$8,$R$8,A324=$O$9, $R$9,A324=$O$10,$R$10,A324=$O$11,$R$11,A324=$O$12,$R$12,A324=$O$13,$R$13,A324=$O$14,$R$14)/30</f>
        <v>#VALUE!</v>
      </c>
    </row>
    <row r="325" spans="1:10">
      <c r="A325" s="19">
        <v>11</v>
      </c>
      <c r="B325" s="18">
        <v>18</v>
      </c>
      <c r="C325" s="70" t="e">
        <f>'WS-2, WS-3, &amp; WS-4'!$B$28*$M$3*H325</f>
        <v>#VALUE!</v>
      </c>
      <c r="D325" s="70">
        <v>0</v>
      </c>
      <c r="E325" s="70" t="e">
        <f>MAX(0,F325-$M$4)</f>
        <v>#VALUE!</v>
      </c>
      <c r="F325" s="71" t="e">
        <f t="shared" si="10"/>
        <v>#VALUE!</v>
      </c>
      <c r="G325" s="70" t="e">
        <f t="shared" si="11"/>
        <v>#VALUE!</v>
      </c>
      <c r="H325" s="70" t="e">
        <f>_xlfn.IFS('WS-2, WS-3, &amp; WS-4'!$B$6='Watershed Precip Data'!$C$3,'Watershed Precip Data'!C327,'Watershed Precip Data'!$C$14='Watershed Precip Data'!$D$3,'Watershed Precip Data'!D327,'WS-2, WS-3, &amp; WS-4'!$B$6='Watershed Precip Data'!$E$3,'Watershed Precip Data'!E327,'WS-2, WS-3, &amp; WS-4'!$B$6='Watershed Precip Data'!$F$3,'Watershed Precip Data'!F327,'WS-2, WS-3, &amp; WS-4'!$B$6='Watershed Precip Data'!$G$3,'Watershed Precip Data'!G327,'Watershed Precip Data'!$C$14='Watershed Precip Data'!$H$3,'Watershed Precip Data'!H327,'WS-2, WS-3, &amp; WS-4'!$B$6='Watershed Precip Data'!$I$3,'Watershed Precip Data'!I327,'WS-2, WS-3, &amp; WS-4'!$B$6='Watershed Precip Data'!$J$3,'Watershed Precip Data'!J327,'WS-2, WS-3, &amp; WS-4'!$B$6='Watershed Precip Data'!$K$3,'Watershed Precip Data'!K327)</f>
        <v>#N/A</v>
      </c>
      <c r="I325" s="238" t="e">
        <f>MIN(J325,G325+C325)</f>
        <v>#VALUE!</v>
      </c>
      <c r="J325" s="236" t="e">
        <f>'FM-1 &amp; FM-3'!$B$13*_xlfn.IFS(A325=$O$3,$R$3,A325=$O$4,$R$4,A325=$O$5,$R$5,A325=$O$6,$R$6,A325=$O$7,$R$7,A325=$O$8,$R$8,A325=$O$9, $R$9,A325=$O$10,$R$10,A325=$O$11,$R$11,A325=$O$12,$R$12,A325=$O$13,$R$13,A325=$O$14,$R$14)/30</f>
        <v>#VALUE!</v>
      </c>
    </row>
    <row r="326" spans="1:10">
      <c r="A326" s="19">
        <v>11</v>
      </c>
      <c r="B326" s="18">
        <v>19</v>
      </c>
      <c r="C326" s="70" t="e">
        <f>'WS-2, WS-3, &amp; WS-4'!$B$28*$M$3*H326</f>
        <v>#VALUE!</v>
      </c>
      <c r="D326" s="70">
        <v>0</v>
      </c>
      <c r="E326" s="70" t="e">
        <f>MAX(0,F326-$M$4)</f>
        <v>#VALUE!</v>
      </c>
      <c r="F326" s="71" t="e">
        <f t="shared" si="10"/>
        <v>#VALUE!</v>
      </c>
      <c r="G326" s="70" t="e">
        <f t="shared" si="11"/>
        <v>#VALUE!</v>
      </c>
      <c r="H326" s="70" t="e">
        <f>_xlfn.IFS('WS-2, WS-3, &amp; WS-4'!$B$6='Watershed Precip Data'!$C$3,'Watershed Precip Data'!C328,'Watershed Precip Data'!$C$14='Watershed Precip Data'!$D$3,'Watershed Precip Data'!D328,'WS-2, WS-3, &amp; WS-4'!$B$6='Watershed Precip Data'!$E$3,'Watershed Precip Data'!E328,'WS-2, WS-3, &amp; WS-4'!$B$6='Watershed Precip Data'!$F$3,'Watershed Precip Data'!F328,'WS-2, WS-3, &amp; WS-4'!$B$6='Watershed Precip Data'!$G$3,'Watershed Precip Data'!G328,'Watershed Precip Data'!$C$14='Watershed Precip Data'!$H$3,'Watershed Precip Data'!H328,'WS-2, WS-3, &amp; WS-4'!$B$6='Watershed Precip Data'!$I$3,'Watershed Precip Data'!I328,'WS-2, WS-3, &amp; WS-4'!$B$6='Watershed Precip Data'!$J$3,'Watershed Precip Data'!J328,'WS-2, WS-3, &amp; WS-4'!$B$6='Watershed Precip Data'!$K$3,'Watershed Precip Data'!K328)</f>
        <v>#N/A</v>
      </c>
      <c r="I326" s="238" t="e">
        <f>MIN(J326,G326+C326)</f>
        <v>#VALUE!</v>
      </c>
      <c r="J326" s="236" t="e">
        <f>'FM-1 &amp; FM-3'!$B$13*_xlfn.IFS(A326=$O$3,$R$3,A326=$O$4,$R$4,A326=$O$5,$R$5,A326=$O$6,$R$6,A326=$O$7,$R$7,A326=$O$8,$R$8,A326=$O$9, $R$9,A326=$O$10,$R$10,A326=$O$11,$R$11,A326=$O$12,$R$12,A326=$O$13,$R$13,A326=$O$14,$R$14)/30</f>
        <v>#VALUE!</v>
      </c>
    </row>
    <row r="327" spans="1:10">
      <c r="A327" s="19">
        <v>11</v>
      </c>
      <c r="B327" s="18">
        <v>20</v>
      </c>
      <c r="C327" s="70" t="e">
        <f>'WS-2, WS-3, &amp; WS-4'!$B$28*$M$3*H327</f>
        <v>#VALUE!</v>
      </c>
      <c r="D327" s="70">
        <v>0</v>
      </c>
      <c r="E327" s="70" t="e">
        <f>MAX(0,F327-$M$4)</f>
        <v>#VALUE!</v>
      </c>
      <c r="F327" s="71" t="e">
        <f t="shared" si="10"/>
        <v>#VALUE!</v>
      </c>
      <c r="G327" s="70" t="e">
        <f t="shared" si="11"/>
        <v>#VALUE!</v>
      </c>
      <c r="H327" s="70" t="e">
        <f>_xlfn.IFS('WS-2, WS-3, &amp; WS-4'!$B$6='Watershed Precip Data'!$C$3,'Watershed Precip Data'!C329,'Watershed Precip Data'!$C$14='Watershed Precip Data'!$D$3,'Watershed Precip Data'!D329,'WS-2, WS-3, &amp; WS-4'!$B$6='Watershed Precip Data'!$E$3,'Watershed Precip Data'!E329,'WS-2, WS-3, &amp; WS-4'!$B$6='Watershed Precip Data'!$F$3,'Watershed Precip Data'!F329,'WS-2, WS-3, &amp; WS-4'!$B$6='Watershed Precip Data'!$G$3,'Watershed Precip Data'!G329,'Watershed Precip Data'!$C$14='Watershed Precip Data'!$H$3,'Watershed Precip Data'!H329,'WS-2, WS-3, &amp; WS-4'!$B$6='Watershed Precip Data'!$I$3,'Watershed Precip Data'!I329,'WS-2, WS-3, &amp; WS-4'!$B$6='Watershed Precip Data'!$J$3,'Watershed Precip Data'!J329,'WS-2, WS-3, &amp; WS-4'!$B$6='Watershed Precip Data'!$K$3,'Watershed Precip Data'!K329)</f>
        <v>#N/A</v>
      </c>
      <c r="I327" s="238" t="e">
        <f>MIN(J327,G327+C327)</f>
        <v>#VALUE!</v>
      </c>
      <c r="J327" s="236" t="e">
        <f>'FM-1 &amp; FM-3'!$B$13*_xlfn.IFS(A327=$O$3,$R$3,A327=$O$4,$R$4,A327=$O$5,$R$5,A327=$O$6,$R$6,A327=$O$7,$R$7,A327=$O$8,$R$8,A327=$O$9, $R$9,A327=$O$10,$R$10,A327=$O$11,$R$11,A327=$O$12,$R$12,A327=$O$13,$R$13,A327=$O$14,$R$14)/30</f>
        <v>#VALUE!</v>
      </c>
    </row>
    <row r="328" spans="1:10">
      <c r="A328" s="19">
        <v>11</v>
      </c>
      <c r="B328" s="18">
        <v>21</v>
      </c>
      <c r="C328" s="70" t="e">
        <f>'WS-2, WS-3, &amp; WS-4'!$B$28*$M$3*H328</f>
        <v>#VALUE!</v>
      </c>
      <c r="D328" s="70">
        <v>0</v>
      </c>
      <c r="E328" s="70" t="e">
        <f>MAX(0,F328-$M$4)</f>
        <v>#VALUE!</v>
      </c>
      <c r="F328" s="71" t="e">
        <f t="shared" si="10"/>
        <v>#VALUE!</v>
      </c>
      <c r="G328" s="70" t="e">
        <f t="shared" si="11"/>
        <v>#VALUE!</v>
      </c>
      <c r="H328" s="70" t="e">
        <f>_xlfn.IFS('WS-2, WS-3, &amp; WS-4'!$B$6='Watershed Precip Data'!$C$3,'Watershed Precip Data'!C330,'Watershed Precip Data'!$C$14='Watershed Precip Data'!$D$3,'Watershed Precip Data'!D330,'WS-2, WS-3, &amp; WS-4'!$B$6='Watershed Precip Data'!$E$3,'Watershed Precip Data'!E330,'WS-2, WS-3, &amp; WS-4'!$B$6='Watershed Precip Data'!$F$3,'Watershed Precip Data'!F330,'WS-2, WS-3, &amp; WS-4'!$B$6='Watershed Precip Data'!$G$3,'Watershed Precip Data'!G330,'Watershed Precip Data'!$C$14='Watershed Precip Data'!$H$3,'Watershed Precip Data'!H330,'WS-2, WS-3, &amp; WS-4'!$B$6='Watershed Precip Data'!$I$3,'Watershed Precip Data'!I330,'WS-2, WS-3, &amp; WS-4'!$B$6='Watershed Precip Data'!$J$3,'Watershed Precip Data'!J330,'WS-2, WS-3, &amp; WS-4'!$B$6='Watershed Precip Data'!$K$3,'Watershed Precip Data'!K330)</f>
        <v>#N/A</v>
      </c>
      <c r="I328" s="238" t="e">
        <f>MIN(J328,G328+C328)</f>
        <v>#VALUE!</v>
      </c>
      <c r="J328" s="236" t="e">
        <f>'FM-1 &amp; FM-3'!$B$13*_xlfn.IFS(A328=$O$3,$R$3,A328=$O$4,$R$4,A328=$O$5,$R$5,A328=$O$6,$R$6,A328=$O$7,$R$7,A328=$O$8,$R$8,A328=$O$9, $R$9,A328=$O$10,$R$10,A328=$O$11,$R$11,A328=$O$12,$R$12,A328=$O$13,$R$13,A328=$O$14,$R$14)/30</f>
        <v>#VALUE!</v>
      </c>
    </row>
    <row r="329" spans="1:10">
      <c r="A329" s="19">
        <v>11</v>
      </c>
      <c r="B329" s="18">
        <v>22</v>
      </c>
      <c r="C329" s="70" t="e">
        <f>'WS-2, WS-3, &amp; WS-4'!$B$28*$M$3*H329</f>
        <v>#VALUE!</v>
      </c>
      <c r="D329" s="70">
        <v>0</v>
      </c>
      <c r="E329" s="70" t="e">
        <f>MAX(0,F329-$M$4)</f>
        <v>#VALUE!</v>
      </c>
      <c r="F329" s="71" t="e">
        <f t="shared" si="10"/>
        <v>#VALUE!</v>
      </c>
      <c r="G329" s="70" t="e">
        <f t="shared" si="11"/>
        <v>#VALUE!</v>
      </c>
      <c r="H329" s="70" t="e">
        <f>_xlfn.IFS('WS-2, WS-3, &amp; WS-4'!$B$6='Watershed Precip Data'!$C$3,'Watershed Precip Data'!C331,'Watershed Precip Data'!$C$14='Watershed Precip Data'!$D$3,'Watershed Precip Data'!D331,'WS-2, WS-3, &amp; WS-4'!$B$6='Watershed Precip Data'!$E$3,'Watershed Precip Data'!E331,'WS-2, WS-3, &amp; WS-4'!$B$6='Watershed Precip Data'!$F$3,'Watershed Precip Data'!F331,'WS-2, WS-3, &amp; WS-4'!$B$6='Watershed Precip Data'!$G$3,'Watershed Precip Data'!G331,'Watershed Precip Data'!$C$14='Watershed Precip Data'!$H$3,'Watershed Precip Data'!H331,'WS-2, WS-3, &amp; WS-4'!$B$6='Watershed Precip Data'!$I$3,'Watershed Precip Data'!I331,'WS-2, WS-3, &amp; WS-4'!$B$6='Watershed Precip Data'!$J$3,'Watershed Precip Data'!J331,'WS-2, WS-3, &amp; WS-4'!$B$6='Watershed Precip Data'!$K$3,'Watershed Precip Data'!K331)</f>
        <v>#N/A</v>
      </c>
      <c r="I329" s="238" t="e">
        <f>MIN(J329,G329+C329)</f>
        <v>#VALUE!</v>
      </c>
      <c r="J329" s="236" t="e">
        <f>'FM-1 &amp; FM-3'!$B$13*_xlfn.IFS(A329=$O$3,$R$3,A329=$O$4,$R$4,A329=$O$5,$R$5,A329=$O$6,$R$6,A329=$O$7,$R$7,A329=$O$8,$R$8,A329=$O$9, $R$9,A329=$O$10,$R$10,A329=$O$11,$R$11,A329=$O$12,$R$12,A329=$O$13,$R$13,A329=$O$14,$R$14)/30</f>
        <v>#VALUE!</v>
      </c>
    </row>
    <row r="330" spans="1:10">
      <c r="A330" s="19">
        <v>11</v>
      </c>
      <c r="B330" s="18">
        <v>23</v>
      </c>
      <c r="C330" s="70" t="e">
        <f>'WS-2, WS-3, &amp; WS-4'!$B$28*$M$3*H330</f>
        <v>#VALUE!</v>
      </c>
      <c r="D330" s="70">
        <v>0</v>
      </c>
      <c r="E330" s="70" t="e">
        <f>MAX(0,F330-$M$4)</f>
        <v>#VALUE!</v>
      </c>
      <c r="F330" s="71" t="e">
        <f t="shared" si="10"/>
        <v>#VALUE!</v>
      </c>
      <c r="G330" s="70" t="e">
        <f t="shared" si="11"/>
        <v>#VALUE!</v>
      </c>
      <c r="H330" s="70" t="e">
        <f>_xlfn.IFS('WS-2, WS-3, &amp; WS-4'!$B$6='Watershed Precip Data'!$C$3,'Watershed Precip Data'!C332,'Watershed Precip Data'!$C$14='Watershed Precip Data'!$D$3,'Watershed Precip Data'!D332,'WS-2, WS-3, &amp; WS-4'!$B$6='Watershed Precip Data'!$E$3,'Watershed Precip Data'!E332,'WS-2, WS-3, &amp; WS-4'!$B$6='Watershed Precip Data'!$F$3,'Watershed Precip Data'!F332,'WS-2, WS-3, &amp; WS-4'!$B$6='Watershed Precip Data'!$G$3,'Watershed Precip Data'!G332,'Watershed Precip Data'!$C$14='Watershed Precip Data'!$H$3,'Watershed Precip Data'!H332,'WS-2, WS-3, &amp; WS-4'!$B$6='Watershed Precip Data'!$I$3,'Watershed Precip Data'!I332,'WS-2, WS-3, &amp; WS-4'!$B$6='Watershed Precip Data'!$J$3,'Watershed Precip Data'!J332,'WS-2, WS-3, &amp; WS-4'!$B$6='Watershed Precip Data'!$K$3,'Watershed Precip Data'!K332)</f>
        <v>#N/A</v>
      </c>
      <c r="I330" s="238" t="e">
        <f>MIN(J330,G330+C330)</f>
        <v>#VALUE!</v>
      </c>
      <c r="J330" s="236" t="e">
        <f>'FM-1 &amp; FM-3'!$B$13*_xlfn.IFS(A330=$O$3,$R$3,A330=$O$4,$R$4,A330=$O$5,$R$5,A330=$O$6,$R$6,A330=$O$7,$R$7,A330=$O$8,$R$8,A330=$O$9, $R$9,A330=$O$10,$R$10,A330=$O$11,$R$11,A330=$O$12,$R$12,A330=$O$13,$R$13,A330=$O$14,$R$14)/30</f>
        <v>#VALUE!</v>
      </c>
    </row>
    <row r="331" spans="1:10">
      <c r="A331" s="19">
        <v>11</v>
      </c>
      <c r="B331" s="18">
        <v>24</v>
      </c>
      <c r="C331" s="70" t="e">
        <f>'WS-2, WS-3, &amp; WS-4'!$B$28*$M$3*H331</f>
        <v>#VALUE!</v>
      </c>
      <c r="D331" s="70">
        <v>0</v>
      </c>
      <c r="E331" s="70" t="e">
        <f>MAX(0,F331-$M$4)</f>
        <v>#VALUE!</v>
      </c>
      <c r="F331" s="71" t="e">
        <f t="shared" si="10"/>
        <v>#VALUE!</v>
      </c>
      <c r="G331" s="70" t="e">
        <f t="shared" si="11"/>
        <v>#VALUE!</v>
      </c>
      <c r="H331" s="70" t="e">
        <f>_xlfn.IFS('WS-2, WS-3, &amp; WS-4'!$B$6='Watershed Precip Data'!$C$3,'Watershed Precip Data'!C333,'Watershed Precip Data'!$C$14='Watershed Precip Data'!$D$3,'Watershed Precip Data'!D333,'WS-2, WS-3, &amp; WS-4'!$B$6='Watershed Precip Data'!$E$3,'Watershed Precip Data'!E333,'WS-2, WS-3, &amp; WS-4'!$B$6='Watershed Precip Data'!$F$3,'Watershed Precip Data'!F333,'WS-2, WS-3, &amp; WS-4'!$B$6='Watershed Precip Data'!$G$3,'Watershed Precip Data'!G333,'Watershed Precip Data'!$C$14='Watershed Precip Data'!$H$3,'Watershed Precip Data'!H333,'WS-2, WS-3, &amp; WS-4'!$B$6='Watershed Precip Data'!$I$3,'Watershed Precip Data'!I333,'WS-2, WS-3, &amp; WS-4'!$B$6='Watershed Precip Data'!$J$3,'Watershed Precip Data'!J333,'WS-2, WS-3, &amp; WS-4'!$B$6='Watershed Precip Data'!$K$3,'Watershed Precip Data'!K333)</f>
        <v>#N/A</v>
      </c>
      <c r="I331" s="238" t="e">
        <f>MIN(J331,G331+C331)</f>
        <v>#VALUE!</v>
      </c>
      <c r="J331" s="236" t="e">
        <f>'FM-1 &amp; FM-3'!$B$13*_xlfn.IFS(A331=$O$3,$R$3,A331=$O$4,$R$4,A331=$O$5,$R$5,A331=$O$6,$R$6,A331=$O$7,$R$7,A331=$O$8,$R$8,A331=$O$9, $R$9,A331=$O$10,$R$10,A331=$O$11,$R$11,A331=$O$12,$R$12,A331=$O$13,$R$13,A331=$O$14,$R$14)/30</f>
        <v>#VALUE!</v>
      </c>
    </row>
    <row r="332" spans="1:10">
      <c r="A332" s="19">
        <v>11</v>
      </c>
      <c r="B332" s="18">
        <v>25</v>
      </c>
      <c r="C332" s="70" t="e">
        <f>'WS-2, WS-3, &amp; WS-4'!$B$28*$M$3*H332</f>
        <v>#VALUE!</v>
      </c>
      <c r="D332" s="70">
        <v>0</v>
      </c>
      <c r="E332" s="70" t="e">
        <f>MAX(0,F332-$M$4)</f>
        <v>#VALUE!</v>
      </c>
      <c r="F332" s="71" t="e">
        <f t="shared" si="10"/>
        <v>#VALUE!</v>
      </c>
      <c r="G332" s="70" t="e">
        <f t="shared" si="11"/>
        <v>#VALUE!</v>
      </c>
      <c r="H332" s="70" t="e">
        <f>_xlfn.IFS('WS-2, WS-3, &amp; WS-4'!$B$6='Watershed Precip Data'!$C$3,'Watershed Precip Data'!C334,'Watershed Precip Data'!$C$14='Watershed Precip Data'!$D$3,'Watershed Precip Data'!D334,'WS-2, WS-3, &amp; WS-4'!$B$6='Watershed Precip Data'!$E$3,'Watershed Precip Data'!E334,'WS-2, WS-3, &amp; WS-4'!$B$6='Watershed Precip Data'!$F$3,'Watershed Precip Data'!F334,'WS-2, WS-3, &amp; WS-4'!$B$6='Watershed Precip Data'!$G$3,'Watershed Precip Data'!G334,'Watershed Precip Data'!$C$14='Watershed Precip Data'!$H$3,'Watershed Precip Data'!H334,'WS-2, WS-3, &amp; WS-4'!$B$6='Watershed Precip Data'!$I$3,'Watershed Precip Data'!I334,'WS-2, WS-3, &amp; WS-4'!$B$6='Watershed Precip Data'!$J$3,'Watershed Precip Data'!J334,'WS-2, WS-3, &amp; WS-4'!$B$6='Watershed Precip Data'!$K$3,'Watershed Precip Data'!K334)</f>
        <v>#N/A</v>
      </c>
      <c r="I332" s="238" t="e">
        <f>MIN(J332,G332+C332)</f>
        <v>#VALUE!</v>
      </c>
      <c r="J332" s="236" t="e">
        <f>'FM-1 &amp; FM-3'!$B$13*_xlfn.IFS(A332=$O$3,$R$3,A332=$O$4,$R$4,A332=$O$5,$R$5,A332=$O$6,$R$6,A332=$O$7,$R$7,A332=$O$8,$R$8,A332=$O$9, $R$9,A332=$O$10,$R$10,A332=$O$11,$R$11,A332=$O$12,$R$12,A332=$O$13,$R$13,A332=$O$14,$R$14)/30</f>
        <v>#VALUE!</v>
      </c>
    </row>
    <row r="333" spans="1:10">
      <c r="A333" s="19">
        <v>11</v>
      </c>
      <c r="B333" s="18">
        <v>26</v>
      </c>
      <c r="C333" s="70" t="e">
        <f>'WS-2, WS-3, &amp; WS-4'!$B$28*$M$3*H333</f>
        <v>#VALUE!</v>
      </c>
      <c r="D333" s="70">
        <v>0</v>
      </c>
      <c r="E333" s="70" t="e">
        <f>MAX(0,F333-$M$4)</f>
        <v>#VALUE!</v>
      </c>
      <c r="F333" s="71" t="e">
        <f t="shared" si="10"/>
        <v>#VALUE!</v>
      </c>
      <c r="G333" s="70" t="e">
        <f t="shared" si="11"/>
        <v>#VALUE!</v>
      </c>
      <c r="H333" s="70" t="e">
        <f>_xlfn.IFS('WS-2, WS-3, &amp; WS-4'!$B$6='Watershed Precip Data'!$C$3,'Watershed Precip Data'!C335,'Watershed Precip Data'!$C$14='Watershed Precip Data'!$D$3,'Watershed Precip Data'!D335,'WS-2, WS-3, &amp; WS-4'!$B$6='Watershed Precip Data'!$E$3,'Watershed Precip Data'!E335,'WS-2, WS-3, &amp; WS-4'!$B$6='Watershed Precip Data'!$F$3,'Watershed Precip Data'!F335,'WS-2, WS-3, &amp; WS-4'!$B$6='Watershed Precip Data'!$G$3,'Watershed Precip Data'!G335,'Watershed Precip Data'!$C$14='Watershed Precip Data'!$H$3,'Watershed Precip Data'!H335,'WS-2, WS-3, &amp; WS-4'!$B$6='Watershed Precip Data'!$I$3,'Watershed Precip Data'!I335,'WS-2, WS-3, &amp; WS-4'!$B$6='Watershed Precip Data'!$J$3,'Watershed Precip Data'!J335,'WS-2, WS-3, &amp; WS-4'!$B$6='Watershed Precip Data'!$K$3,'Watershed Precip Data'!K335)</f>
        <v>#N/A</v>
      </c>
      <c r="I333" s="238" t="e">
        <f>MIN(J333,G333+C333)</f>
        <v>#VALUE!</v>
      </c>
      <c r="J333" s="236" t="e">
        <f>'FM-1 &amp; FM-3'!$B$13*_xlfn.IFS(A333=$O$3,$R$3,A333=$O$4,$R$4,A333=$O$5,$R$5,A333=$O$6,$R$6,A333=$O$7,$R$7,A333=$O$8,$R$8,A333=$O$9, $R$9,A333=$O$10,$R$10,A333=$O$11,$R$11,A333=$O$12,$R$12,A333=$O$13,$R$13,A333=$O$14,$R$14)/30</f>
        <v>#VALUE!</v>
      </c>
    </row>
    <row r="334" spans="1:10">
      <c r="A334" s="19">
        <v>11</v>
      </c>
      <c r="B334" s="18">
        <v>27</v>
      </c>
      <c r="C334" s="70" t="e">
        <f>'WS-2, WS-3, &amp; WS-4'!$B$28*$M$3*H334</f>
        <v>#VALUE!</v>
      </c>
      <c r="D334" s="70">
        <v>0</v>
      </c>
      <c r="E334" s="70" t="e">
        <f>MAX(0,F334-$M$4)</f>
        <v>#VALUE!</v>
      </c>
      <c r="F334" s="71" t="e">
        <f t="shared" si="10"/>
        <v>#VALUE!</v>
      </c>
      <c r="G334" s="70" t="e">
        <f t="shared" si="11"/>
        <v>#VALUE!</v>
      </c>
      <c r="H334" s="70" t="e">
        <f>_xlfn.IFS('WS-2, WS-3, &amp; WS-4'!$B$6='Watershed Precip Data'!$C$3,'Watershed Precip Data'!C336,'Watershed Precip Data'!$C$14='Watershed Precip Data'!$D$3,'Watershed Precip Data'!D336,'WS-2, WS-3, &amp; WS-4'!$B$6='Watershed Precip Data'!$E$3,'Watershed Precip Data'!E336,'WS-2, WS-3, &amp; WS-4'!$B$6='Watershed Precip Data'!$F$3,'Watershed Precip Data'!F336,'WS-2, WS-3, &amp; WS-4'!$B$6='Watershed Precip Data'!$G$3,'Watershed Precip Data'!G336,'Watershed Precip Data'!$C$14='Watershed Precip Data'!$H$3,'Watershed Precip Data'!H336,'WS-2, WS-3, &amp; WS-4'!$B$6='Watershed Precip Data'!$I$3,'Watershed Precip Data'!I336,'WS-2, WS-3, &amp; WS-4'!$B$6='Watershed Precip Data'!$J$3,'Watershed Precip Data'!J336,'WS-2, WS-3, &amp; WS-4'!$B$6='Watershed Precip Data'!$K$3,'Watershed Precip Data'!K336)</f>
        <v>#N/A</v>
      </c>
      <c r="I334" s="238" t="e">
        <f>MIN(J334,G334+C334)</f>
        <v>#VALUE!</v>
      </c>
      <c r="J334" s="236" t="e">
        <f>'FM-1 &amp; FM-3'!$B$13*_xlfn.IFS(A334=$O$3,$R$3,A334=$O$4,$R$4,A334=$O$5,$R$5,A334=$O$6,$R$6,A334=$O$7,$R$7,A334=$O$8,$R$8,A334=$O$9, $R$9,A334=$O$10,$R$10,A334=$O$11,$R$11,A334=$O$12,$R$12,A334=$O$13,$R$13,A334=$O$14,$R$14)/30</f>
        <v>#VALUE!</v>
      </c>
    </row>
    <row r="335" spans="1:10">
      <c r="A335" s="19">
        <v>11</v>
      </c>
      <c r="B335" s="18">
        <v>28</v>
      </c>
      <c r="C335" s="70" t="e">
        <f>'WS-2, WS-3, &amp; WS-4'!$B$28*$M$3*H335</f>
        <v>#VALUE!</v>
      </c>
      <c r="D335" s="70">
        <v>0</v>
      </c>
      <c r="E335" s="70" t="e">
        <f>MAX(0,F335-$M$4)</f>
        <v>#VALUE!</v>
      </c>
      <c r="F335" s="71" t="e">
        <f t="shared" si="10"/>
        <v>#VALUE!</v>
      </c>
      <c r="G335" s="70" t="e">
        <f t="shared" si="11"/>
        <v>#VALUE!</v>
      </c>
      <c r="H335" s="70" t="e">
        <f>_xlfn.IFS('WS-2, WS-3, &amp; WS-4'!$B$6='Watershed Precip Data'!$C$3,'Watershed Precip Data'!C337,'Watershed Precip Data'!$C$14='Watershed Precip Data'!$D$3,'Watershed Precip Data'!D337,'WS-2, WS-3, &amp; WS-4'!$B$6='Watershed Precip Data'!$E$3,'Watershed Precip Data'!E337,'WS-2, WS-3, &amp; WS-4'!$B$6='Watershed Precip Data'!$F$3,'Watershed Precip Data'!F337,'WS-2, WS-3, &amp; WS-4'!$B$6='Watershed Precip Data'!$G$3,'Watershed Precip Data'!G337,'Watershed Precip Data'!$C$14='Watershed Precip Data'!$H$3,'Watershed Precip Data'!H337,'WS-2, WS-3, &amp; WS-4'!$B$6='Watershed Precip Data'!$I$3,'Watershed Precip Data'!I337,'WS-2, WS-3, &amp; WS-4'!$B$6='Watershed Precip Data'!$J$3,'Watershed Precip Data'!J337,'WS-2, WS-3, &amp; WS-4'!$B$6='Watershed Precip Data'!$K$3,'Watershed Precip Data'!K337)</f>
        <v>#N/A</v>
      </c>
      <c r="I335" s="238" t="e">
        <f>MIN(J335,G335+C335)</f>
        <v>#VALUE!</v>
      </c>
      <c r="J335" s="236" t="e">
        <f>'FM-1 &amp; FM-3'!$B$13*_xlfn.IFS(A335=$O$3,$R$3,A335=$O$4,$R$4,A335=$O$5,$R$5,A335=$O$6,$R$6,A335=$O$7,$R$7,A335=$O$8,$R$8,A335=$O$9, $R$9,A335=$O$10,$R$10,A335=$O$11,$R$11,A335=$O$12,$R$12,A335=$O$13,$R$13,A335=$O$14,$R$14)/30</f>
        <v>#VALUE!</v>
      </c>
    </row>
    <row r="336" spans="1:10">
      <c r="A336" s="19">
        <v>11</v>
      </c>
      <c r="B336" s="18">
        <v>29</v>
      </c>
      <c r="C336" s="70" t="e">
        <f>'WS-2, WS-3, &amp; WS-4'!$B$28*$M$3*H336</f>
        <v>#VALUE!</v>
      </c>
      <c r="D336" s="70">
        <v>0</v>
      </c>
      <c r="E336" s="70" t="e">
        <f>MAX(0,F336-$M$4)</f>
        <v>#VALUE!</v>
      </c>
      <c r="F336" s="71" t="e">
        <f t="shared" si="10"/>
        <v>#VALUE!</v>
      </c>
      <c r="G336" s="70" t="e">
        <f t="shared" si="11"/>
        <v>#VALUE!</v>
      </c>
      <c r="H336" s="70" t="e">
        <f>_xlfn.IFS('WS-2, WS-3, &amp; WS-4'!$B$6='Watershed Precip Data'!$C$3,'Watershed Precip Data'!C338,'Watershed Precip Data'!$C$14='Watershed Precip Data'!$D$3,'Watershed Precip Data'!D338,'WS-2, WS-3, &amp; WS-4'!$B$6='Watershed Precip Data'!$E$3,'Watershed Precip Data'!E338,'WS-2, WS-3, &amp; WS-4'!$B$6='Watershed Precip Data'!$F$3,'Watershed Precip Data'!F338,'WS-2, WS-3, &amp; WS-4'!$B$6='Watershed Precip Data'!$G$3,'Watershed Precip Data'!G338,'Watershed Precip Data'!$C$14='Watershed Precip Data'!$H$3,'Watershed Precip Data'!H338,'WS-2, WS-3, &amp; WS-4'!$B$6='Watershed Precip Data'!$I$3,'Watershed Precip Data'!I338,'WS-2, WS-3, &amp; WS-4'!$B$6='Watershed Precip Data'!$J$3,'Watershed Precip Data'!J338,'WS-2, WS-3, &amp; WS-4'!$B$6='Watershed Precip Data'!$K$3,'Watershed Precip Data'!K338)</f>
        <v>#N/A</v>
      </c>
      <c r="I336" s="238" t="e">
        <f>MIN(J336,G336+C336)</f>
        <v>#VALUE!</v>
      </c>
      <c r="J336" s="236" t="e">
        <f>'FM-1 &amp; FM-3'!$B$13*_xlfn.IFS(A336=$O$3,$R$3,A336=$O$4,$R$4,A336=$O$5,$R$5,A336=$O$6,$R$6,A336=$O$7,$R$7,A336=$O$8,$R$8,A336=$O$9, $R$9,A336=$O$10,$R$10,A336=$O$11,$R$11,A336=$O$12,$R$12,A336=$O$13,$R$13,A336=$O$14,$R$14)/30</f>
        <v>#VALUE!</v>
      </c>
    </row>
    <row r="337" spans="1:10">
      <c r="A337" s="19">
        <v>11</v>
      </c>
      <c r="B337" s="18">
        <v>30</v>
      </c>
      <c r="C337" s="70" t="e">
        <f>'WS-2, WS-3, &amp; WS-4'!$B$28*$M$3*H337</f>
        <v>#VALUE!</v>
      </c>
      <c r="D337" s="70">
        <v>0</v>
      </c>
      <c r="E337" s="70" t="e">
        <f>MAX(0,F337-$M$4)</f>
        <v>#VALUE!</v>
      </c>
      <c r="F337" s="71" t="e">
        <f t="shared" si="10"/>
        <v>#VALUE!</v>
      </c>
      <c r="G337" s="70" t="e">
        <f t="shared" si="11"/>
        <v>#VALUE!</v>
      </c>
      <c r="H337" s="70" t="e">
        <f>_xlfn.IFS('WS-2, WS-3, &amp; WS-4'!$B$6='Watershed Precip Data'!$C$3,'Watershed Precip Data'!C339,'Watershed Precip Data'!$C$14='Watershed Precip Data'!$D$3,'Watershed Precip Data'!D339,'WS-2, WS-3, &amp; WS-4'!$B$6='Watershed Precip Data'!$E$3,'Watershed Precip Data'!E339,'WS-2, WS-3, &amp; WS-4'!$B$6='Watershed Precip Data'!$F$3,'Watershed Precip Data'!F339,'WS-2, WS-3, &amp; WS-4'!$B$6='Watershed Precip Data'!$G$3,'Watershed Precip Data'!G339,'Watershed Precip Data'!$C$14='Watershed Precip Data'!$H$3,'Watershed Precip Data'!H339,'WS-2, WS-3, &amp; WS-4'!$B$6='Watershed Precip Data'!$I$3,'Watershed Precip Data'!I339,'WS-2, WS-3, &amp; WS-4'!$B$6='Watershed Precip Data'!$J$3,'Watershed Precip Data'!J339,'WS-2, WS-3, &amp; WS-4'!$B$6='Watershed Precip Data'!$K$3,'Watershed Precip Data'!K339)</f>
        <v>#N/A</v>
      </c>
      <c r="I337" s="238" t="e">
        <f>MIN(J337,G337+C337)</f>
        <v>#VALUE!</v>
      </c>
      <c r="J337" s="236" t="e">
        <f>'FM-1 &amp; FM-3'!$B$13*_xlfn.IFS(A337=$O$3,$R$3,A337=$O$4,$R$4,A337=$O$5,$R$5,A337=$O$6,$R$6,A337=$O$7,$R$7,A337=$O$8,$R$8,A337=$O$9, $R$9,A337=$O$10,$R$10,A337=$O$11,$R$11,A337=$O$12,$R$12,A337=$O$13,$R$13,A337=$O$14,$R$14)/30</f>
        <v>#VALUE!</v>
      </c>
    </row>
    <row r="338" spans="1:10">
      <c r="A338" s="19">
        <v>12</v>
      </c>
      <c r="B338" s="18">
        <v>1</v>
      </c>
      <c r="C338" s="70" t="e">
        <f>'WS-2, WS-3, &amp; WS-4'!$B$28*$M$3*H338</f>
        <v>#VALUE!</v>
      </c>
      <c r="D338" s="70">
        <v>0</v>
      </c>
      <c r="E338" s="70" t="e">
        <f>MAX(0,F338-$M$4)</f>
        <v>#VALUE!</v>
      </c>
      <c r="F338" s="71" t="e">
        <f t="shared" si="10"/>
        <v>#VALUE!</v>
      </c>
      <c r="G338" s="70" t="e">
        <f t="shared" si="11"/>
        <v>#VALUE!</v>
      </c>
      <c r="H338" s="70" t="e">
        <f>_xlfn.IFS('WS-2, WS-3, &amp; WS-4'!$B$6='Watershed Precip Data'!$C$3,'Watershed Precip Data'!C340,'Watershed Precip Data'!$C$14='Watershed Precip Data'!$D$3,'Watershed Precip Data'!D340,'WS-2, WS-3, &amp; WS-4'!$B$6='Watershed Precip Data'!$E$3,'Watershed Precip Data'!E340,'WS-2, WS-3, &amp; WS-4'!$B$6='Watershed Precip Data'!$F$3,'Watershed Precip Data'!F340,'WS-2, WS-3, &amp; WS-4'!$B$6='Watershed Precip Data'!$G$3,'Watershed Precip Data'!G340,'Watershed Precip Data'!$C$14='Watershed Precip Data'!$H$3,'Watershed Precip Data'!H340,'WS-2, WS-3, &amp; WS-4'!$B$6='Watershed Precip Data'!$I$3,'Watershed Precip Data'!I340,'WS-2, WS-3, &amp; WS-4'!$B$6='Watershed Precip Data'!$J$3,'Watershed Precip Data'!J340,'WS-2, WS-3, &amp; WS-4'!$B$6='Watershed Precip Data'!$K$3,'Watershed Precip Data'!K340)</f>
        <v>#N/A</v>
      </c>
      <c r="I338" s="238" t="e">
        <f>MIN(J338,G338+C338)</f>
        <v>#VALUE!</v>
      </c>
      <c r="J338" s="236" t="e">
        <f>'FM-1 &amp; FM-3'!$B$13*_xlfn.IFS(A338=$O$3,$R$3,A338=$O$4,$R$4,A338=$O$5,$R$5,A338=$O$6,$R$6,A338=$O$7,$R$7,A338=$O$8,$R$8,A338=$O$9, $R$9,A338=$O$10,$R$10,A338=$O$11,$R$11,A338=$O$12,$R$12,A338=$O$13,$R$13,A338=$O$14,$R$14)/30</f>
        <v>#VALUE!</v>
      </c>
    </row>
    <row r="339" spans="1:10">
      <c r="A339" s="19">
        <v>12</v>
      </c>
      <c r="B339" s="18">
        <v>2</v>
      </c>
      <c r="C339" s="70" t="e">
        <f>'WS-2, WS-3, &amp; WS-4'!$B$28*$M$3*H339</f>
        <v>#VALUE!</v>
      </c>
      <c r="D339" s="70">
        <v>0</v>
      </c>
      <c r="E339" s="70" t="e">
        <f>MAX(0,F339-$M$4)</f>
        <v>#VALUE!</v>
      </c>
      <c r="F339" s="71" t="e">
        <f t="shared" si="10"/>
        <v>#VALUE!</v>
      </c>
      <c r="G339" s="70" t="e">
        <f t="shared" si="11"/>
        <v>#VALUE!</v>
      </c>
      <c r="H339" s="70" t="e">
        <f>_xlfn.IFS('WS-2, WS-3, &amp; WS-4'!$B$6='Watershed Precip Data'!$C$3,'Watershed Precip Data'!C341,'Watershed Precip Data'!$C$14='Watershed Precip Data'!$D$3,'Watershed Precip Data'!D341,'WS-2, WS-3, &amp; WS-4'!$B$6='Watershed Precip Data'!$E$3,'Watershed Precip Data'!E341,'WS-2, WS-3, &amp; WS-4'!$B$6='Watershed Precip Data'!$F$3,'Watershed Precip Data'!F341,'WS-2, WS-3, &amp; WS-4'!$B$6='Watershed Precip Data'!$G$3,'Watershed Precip Data'!G341,'Watershed Precip Data'!$C$14='Watershed Precip Data'!$H$3,'Watershed Precip Data'!H341,'WS-2, WS-3, &amp; WS-4'!$B$6='Watershed Precip Data'!$I$3,'Watershed Precip Data'!I341,'WS-2, WS-3, &amp; WS-4'!$B$6='Watershed Precip Data'!$J$3,'Watershed Precip Data'!J341,'WS-2, WS-3, &amp; WS-4'!$B$6='Watershed Precip Data'!$K$3,'Watershed Precip Data'!K341)</f>
        <v>#N/A</v>
      </c>
      <c r="I339" s="238" t="e">
        <f>MIN(J339,G339+C339)</f>
        <v>#VALUE!</v>
      </c>
      <c r="J339" s="236" t="e">
        <f>'FM-1 &amp; FM-3'!$B$13*_xlfn.IFS(A339=$O$3,$R$3,A339=$O$4,$R$4,A339=$O$5,$R$5,A339=$O$6,$R$6,A339=$O$7,$R$7,A339=$O$8,$R$8,A339=$O$9, $R$9,A339=$O$10,$R$10,A339=$O$11,$R$11,A339=$O$12,$R$12,A339=$O$13,$R$13,A339=$O$14,$R$14)/30</f>
        <v>#VALUE!</v>
      </c>
    </row>
    <row r="340" spans="1:10">
      <c r="A340" s="19">
        <v>12</v>
      </c>
      <c r="B340" s="18">
        <v>3</v>
      </c>
      <c r="C340" s="70" t="e">
        <f>'WS-2, WS-3, &amp; WS-4'!$B$28*$M$3*H340</f>
        <v>#VALUE!</v>
      </c>
      <c r="D340" s="70">
        <v>0</v>
      </c>
      <c r="E340" s="70" t="e">
        <f>MAX(0,F340-$M$4)</f>
        <v>#VALUE!</v>
      </c>
      <c r="F340" s="71" t="e">
        <f t="shared" si="10"/>
        <v>#VALUE!</v>
      </c>
      <c r="G340" s="70" t="e">
        <f t="shared" si="11"/>
        <v>#VALUE!</v>
      </c>
      <c r="H340" s="70" t="e">
        <f>_xlfn.IFS('WS-2, WS-3, &amp; WS-4'!$B$6='Watershed Precip Data'!$C$3,'Watershed Precip Data'!C342,'Watershed Precip Data'!$C$14='Watershed Precip Data'!$D$3,'Watershed Precip Data'!D342,'WS-2, WS-3, &amp; WS-4'!$B$6='Watershed Precip Data'!$E$3,'Watershed Precip Data'!E342,'WS-2, WS-3, &amp; WS-4'!$B$6='Watershed Precip Data'!$F$3,'Watershed Precip Data'!F342,'WS-2, WS-3, &amp; WS-4'!$B$6='Watershed Precip Data'!$G$3,'Watershed Precip Data'!G342,'Watershed Precip Data'!$C$14='Watershed Precip Data'!$H$3,'Watershed Precip Data'!H342,'WS-2, WS-3, &amp; WS-4'!$B$6='Watershed Precip Data'!$I$3,'Watershed Precip Data'!I342,'WS-2, WS-3, &amp; WS-4'!$B$6='Watershed Precip Data'!$J$3,'Watershed Precip Data'!J342,'WS-2, WS-3, &amp; WS-4'!$B$6='Watershed Precip Data'!$K$3,'Watershed Precip Data'!K342)</f>
        <v>#N/A</v>
      </c>
      <c r="I340" s="238" t="e">
        <f>MIN(J340,G340+C340)</f>
        <v>#VALUE!</v>
      </c>
      <c r="J340" s="236" t="e">
        <f>'FM-1 &amp; FM-3'!$B$13*_xlfn.IFS(A340=$O$3,$R$3,A340=$O$4,$R$4,A340=$O$5,$R$5,A340=$O$6,$R$6,A340=$O$7,$R$7,A340=$O$8,$R$8,A340=$O$9, $R$9,A340=$O$10,$R$10,A340=$O$11,$R$11,A340=$O$12,$R$12,A340=$O$13,$R$13,A340=$O$14,$R$14)/30</f>
        <v>#VALUE!</v>
      </c>
    </row>
    <row r="341" spans="1:10">
      <c r="A341" s="19">
        <v>12</v>
      </c>
      <c r="B341" s="18">
        <v>4</v>
      </c>
      <c r="C341" s="70" t="e">
        <f>'WS-2, WS-3, &amp; WS-4'!$B$28*$M$3*H341</f>
        <v>#VALUE!</v>
      </c>
      <c r="D341" s="70">
        <v>0</v>
      </c>
      <c r="E341" s="70" t="e">
        <f>MAX(0,F341-$M$4)</f>
        <v>#VALUE!</v>
      </c>
      <c r="F341" s="71" t="e">
        <f t="shared" si="10"/>
        <v>#VALUE!</v>
      </c>
      <c r="G341" s="70" t="e">
        <f t="shared" si="11"/>
        <v>#VALUE!</v>
      </c>
      <c r="H341" s="70" t="e">
        <f>_xlfn.IFS('WS-2, WS-3, &amp; WS-4'!$B$6='Watershed Precip Data'!$C$3,'Watershed Precip Data'!C343,'Watershed Precip Data'!$C$14='Watershed Precip Data'!$D$3,'Watershed Precip Data'!D343,'WS-2, WS-3, &amp; WS-4'!$B$6='Watershed Precip Data'!$E$3,'Watershed Precip Data'!E343,'WS-2, WS-3, &amp; WS-4'!$B$6='Watershed Precip Data'!$F$3,'Watershed Precip Data'!F343,'WS-2, WS-3, &amp; WS-4'!$B$6='Watershed Precip Data'!$G$3,'Watershed Precip Data'!G343,'Watershed Precip Data'!$C$14='Watershed Precip Data'!$H$3,'Watershed Precip Data'!H343,'WS-2, WS-3, &amp; WS-4'!$B$6='Watershed Precip Data'!$I$3,'Watershed Precip Data'!I343,'WS-2, WS-3, &amp; WS-4'!$B$6='Watershed Precip Data'!$J$3,'Watershed Precip Data'!J343,'WS-2, WS-3, &amp; WS-4'!$B$6='Watershed Precip Data'!$K$3,'Watershed Precip Data'!K343)</f>
        <v>#N/A</v>
      </c>
      <c r="I341" s="238" t="e">
        <f>MIN(J341,G341+C341)</f>
        <v>#VALUE!</v>
      </c>
      <c r="J341" s="236" t="e">
        <f>'FM-1 &amp; FM-3'!$B$13*_xlfn.IFS(A341=$O$3,$R$3,A341=$O$4,$R$4,A341=$O$5,$R$5,A341=$O$6,$R$6,A341=$O$7,$R$7,A341=$O$8,$R$8,A341=$O$9, $R$9,A341=$O$10,$R$10,A341=$O$11,$R$11,A341=$O$12,$R$12,A341=$O$13,$R$13,A341=$O$14,$R$14)/30</f>
        <v>#VALUE!</v>
      </c>
    </row>
    <row r="342" spans="1:10">
      <c r="A342" s="19">
        <v>12</v>
      </c>
      <c r="B342" s="18">
        <v>5</v>
      </c>
      <c r="C342" s="70" t="e">
        <f>'WS-2, WS-3, &amp; WS-4'!$B$28*$M$3*H342</f>
        <v>#VALUE!</v>
      </c>
      <c r="D342" s="70">
        <v>0</v>
      </c>
      <c r="E342" s="70" t="e">
        <f>MAX(0,F342-$M$4)</f>
        <v>#VALUE!</v>
      </c>
      <c r="F342" s="71" t="e">
        <f t="shared" si="10"/>
        <v>#VALUE!</v>
      </c>
      <c r="G342" s="70" t="e">
        <f t="shared" si="11"/>
        <v>#VALUE!</v>
      </c>
      <c r="H342" s="70" t="e">
        <f>_xlfn.IFS('WS-2, WS-3, &amp; WS-4'!$B$6='Watershed Precip Data'!$C$3,'Watershed Precip Data'!C344,'Watershed Precip Data'!$C$14='Watershed Precip Data'!$D$3,'Watershed Precip Data'!D344,'WS-2, WS-3, &amp; WS-4'!$B$6='Watershed Precip Data'!$E$3,'Watershed Precip Data'!E344,'WS-2, WS-3, &amp; WS-4'!$B$6='Watershed Precip Data'!$F$3,'Watershed Precip Data'!F344,'WS-2, WS-3, &amp; WS-4'!$B$6='Watershed Precip Data'!$G$3,'Watershed Precip Data'!G344,'Watershed Precip Data'!$C$14='Watershed Precip Data'!$H$3,'Watershed Precip Data'!H344,'WS-2, WS-3, &amp; WS-4'!$B$6='Watershed Precip Data'!$I$3,'Watershed Precip Data'!I344,'WS-2, WS-3, &amp; WS-4'!$B$6='Watershed Precip Data'!$J$3,'Watershed Precip Data'!J344,'WS-2, WS-3, &amp; WS-4'!$B$6='Watershed Precip Data'!$K$3,'Watershed Precip Data'!K344)</f>
        <v>#N/A</v>
      </c>
      <c r="I342" s="238" t="e">
        <f>MIN(J342,G342+C342)</f>
        <v>#VALUE!</v>
      </c>
      <c r="J342" s="236" t="e">
        <f>'FM-1 &amp; FM-3'!$B$13*_xlfn.IFS(A342=$O$3,$R$3,A342=$O$4,$R$4,A342=$O$5,$R$5,A342=$O$6,$R$6,A342=$O$7,$R$7,A342=$O$8,$R$8,A342=$O$9, $R$9,A342=$O$10,$R$10,A342=$O$11,$R$11,A342=$O$12,$R$12,A342=$O$13,$R$13,A342=$O$14,$R$14)/30</f>
        <v>#VALUE!</v>
      </c>
    </row>
    <row r="343" spans="1:10">
      <c r="A343" s="19">
        <v>12</v>
      </c>
      <c r="B343" s="18">
        <v>6</v>
      </c>
      <c r="C343" s="70" t="e">
        <f>'WS-2, WS-3, &amp; WS-4'!$B$28*$M$3*H343</f>
        <v>#VALUE!</v>
      </c>
      <c r="D343" s="70">
        <v>0</v>
      </c>
      <c r="E343" s="70" t="e">
        <f>MAX(0,F343-$M$4)</f>
        <v>#VALUE!</v>
      </c>
      <c r="F343" s="71" t="e">
        <f t="shared" si="10"/>
        <v>#VALUE!</v>
      </c>
      <c r="G343" s="70" t="e">
        <f t="shared" si="11"/>
        <v>#VALUE!</v>
      </c>
      <c r="H343" s="70" t="e">
        <f>_xlfn.IFS('WS-2, WS-3, &amp; WS-4'!$B$6='Watershed Precip Data'!$C$3,'Watershed Precip Data'!C345,'Watershed Precip Data'!$C$14='Watershed Precip Data'!$D$3,'Watershed Precip Data'!D345,'WS-2, WS-3, &amp; WS-4'!$B$6='Watershed Precip Data'!$E$3,'Watershed Precip Data'!E345,'WS-2, WS-3, &amp; WS-4'!$B$6='Watershed Precip Data'!$F$3,'Watershed Precip Data'!F345,'WS-2, WS-3, &amp; WS-4'!$B$6='Watershed Precip Data'!$G$3,'Watershed Precip Data'!G345,'Watershed Precip Data'!$C$14='Watershed Precip Data'!$H$3,'Watershed Precip Data'!H345,'WS-2, WS-3, &amp; WS-4'!$B$6='Watershed Precip Data'!$I$3,'Watershed Precip Data'!I345,'WS-2, WS-3, &amp; WS-4'!$B$6='Watershed Precip Data'!$J$3,'Watershed Precip Data'!J345,'WS-2, WS-3, &amp; WS-4'!$B$6='Watershed Precip Data'!$K$3,'Watershed Precip Data'!K345)</f>
        <v>#N/A</v>
      </c>
      <c r="I343" s="238" t="e">
        <f>MIN(J343,G343+C343)</f>
        <v>#VALUE!</v>
      </c>
      <c r="J343" s="236" t="e">
        <f>'FM-1 &amp; FM-3'!$B$13*_xlfn.IFS(A343=$O$3,$R$3,A343=$O$4,$R$4,A343=$O$5,$R$5,A343=$O$6,$R$6,A343=$O$7,$R$7,A343=$O$8,$R$8,A343=$O$9, $R$9,A343=$O$10,$R$10,A343=$O$11,$R$11,A343=$O$12,$R$12,A343=$O$13,$R$13,A343=$O$14,$R$14)/30</f>
        <v>#VALUE!</v>
      </c>
    </row>
    <row r="344" spans="1:10">
      <c r="A344" s="19">
        <v>12</v>
      </c>
      <c r="B344" s="18">
        <v>7</v>
      </c>
      <c r="C344" s="70" t="e">
        <f>'WS-2, WS-3, &amp; WS-4'!$B$28*$M$3*H344</f>
        <v>#VALUE!</v>
      </c>
      <c r="D344" s="70">
        <v>0</v>
      </c>
      <c r="E344" s="70" t="e">
        <f>MAX(0,F344-$M$4)</f>
        <v>#VALUE!</v>
      </c>
      <c r="F344" s="71" t="e">
        <f t="shared" si="10"/>
        <v>#VALUE!</v>
      </c>
      <c r="G344" s="70" t="e">
        <f t="shared" si="11"/>
        <v>#VALUE!</v>
      </c>
      <c r="H344" s="70" t="e">
        <f>_xlfn.IFS('WS-2, WS-3, &amp; WS-4'!$B$6='Watershed Precip Data'!$C$3,'Watershed Precip Data'!C346,'Watershed Precip Data'!$C$14='Watershed Precip Data'!$D$3,'Watershed Precip Data'!D346,'WS-2, WS-3, &amp; WS-4'!$B$6='Watershed Precip Data'!$E$3,'Watershed Precip Data'!E346,'WS-2, WS-3, &amp; WS-4'!$B$6='Watershed Precip Data'!$F$3,'Watershed Precip Data'!F346,'WS-2, WS-3, &amp; WS-4'!$B$6='Watershed Precip Data'!$G$3,'Watershed Precip Data'!G346,'Watershed Precip Data'!$C$14='Watershed Precip Data'!$H$3,'Watershed Precip Data'!H346,'WS-2, WS-3, &amp; WS-4'!$B$6='Watershed Precip Data'!$I$3,'Watershed Precip Data'!I346,'WS-2, WS-3, &amp; WS-4'!$B$6='Watershed Precip Data'!$J$3,'Watershed Precip Data'!J346,'WS-2, WS-3, &amp; WS-4'!$B$6='Watershed Precip Data'!$K$3,'Watershed Precip Data'!K346)</f>
        <v>#N/A</v>
      </c>
      <c r="I344" s="238" t="e">
        <f>MIN(J344,G344+C344)</f>
        <v>#VALUE!</v>
      </c>
      <c r="J344" s="236" t="e">
        <f>'FM-1 &amp; FM-3'!$B$13*_xlfn.IFS(A344=$O$3,$R$3,A344=$O$4,$R$4,A344=$O$5,$R$5,A344=$O$6,$R$6,A344=$O$7,$R$7,A344=$O$8,$R$8,A344=$O$9, $R$9,A344=$O$10,$R$10,A344=$O$11,$R$11,A344=$O$12,$R$12,A344=$O$13,$R$13,A344=$O$14,$R$14)/30</f>
        <v>#VALUE!</v>
      </c>
    </row>
    <row r="345" spans="1:10">
      <c r="A345" s="19">
        <v>12</v>
      </c>
      <c r="B345" s="18">
        <v>8</v>
      </c>
      <c r="C345" s="70" t="e">
        <f>'WS-2, WS-3, &amp; WS-4'!$B$28*$M$3*H345</f>
        <v>#VALUE!</v>
      </c>
      <c r="D345" s="70">
        <v>0</v>
      </c>
      <c r="E345" s="70" t="e">
        <f>MAX(0,F345-$M$4)</f>
        <v>#VALUE!</v>
      </c>
      <c r="F345" s="71" t="e">
        <f t="shared" si="10"/>
        <v>#VALUE!</v>
      </c>
      <c r="G345" s="70" t="e">
        <f t="shared" si="11"/>
        <v>#VALUE!</v>
      </c>
      <c r="H345" s="70" t="e">
        <f>_xlfn.IFS('WS-2, WS-3, &amp; WS-4'!$B$6='Watershed Precip Data'!$C$3,'Watershed Precip Data'!C347,'Watershed Precip Data'!$C$14='Watershed Precip Data'!$D$3,'Watershed Precip Data'!D347,'WS-2, WS-3, &amp; WS-4'!$B$6='Watershed Precip Data'!$E$3,'Watershed Precip Data'!E347,'WS-2, WS-3, &amp; WS-4'!$B$6='Watershed Precip Data'!$F$3,'Watershed Precip Data'!F347,'WS-2, WS-3, &amp; WS-4'!$B$6='Watershed Precip Data'!$G$3,'Watershed Precip Data'!G347,'Watershed Precip Data'!$C$14='Watershed Precip Data'!$H$3,'Watershed Precip Data'!H347,'WS-2, WS-3, &amp; WS-4'!$B$6='Watershed Precip Data'!$I$3,'Watershed Precip Data'!I347,'WS-2, WS-3, &amp; WS-4'!$B$6='Watershed Precip Data'!$J$3,'Watershed Precip Data'!J347,'WS-2, WS-3, &amp; WS-4'!$B$6='Watershed Precip Data'!$K$3,'Watershed Precip Data'!K347)</f>
        <v>#N/A</v>
      </c>
      <c r="I345" s="238" t="e">
        <f>MIN(J345,G345+C345)</f>
        <v>#VALUE!</v>
      </c>
      <c r="J345" s="236" t="e">
        <f>'FM-1 &amp; FM-3'!$B$13*_xlfn.IFS(A345=$O$3,$R$3,A345=$O$4,$R$4,A345=$O$5,$R$5,A345=$O$6,$R$6,A345=$O$7,$R$7,A345=$O$8,$R$8,A345=$O$9, $R$9,A345=$O$10,$R$10,A345=$O$11,$R$11,A345=$O$12,$R$12,A345=$O$13,$R$13,A345=$O$14,$R$14)/30</f>
        <v>#VALUE!</v>
      </c>
    </row>
    <row r="346" spans="1:10">
      <c r="A346" s="19">
        <v>12</v>
      </c>
      <c r="B346" s="18">
        <v>9</v>
      </c>
      <c r="C346" s="70" t="e">
        <f>'WS-2, WS-3, &amp; WS-4'!$B$28*$M$3*H346</f>
        <v>#VALUE!</v>
      </c>
      <c r="D346" s="70">
        <v>0</v>
      </c>
      <c r="E346" s="70" t="e">
        <f>MAX(0,F346-$M$4)</f>
        <v>#VALUE!</v>
      </c>
      <c r="F346" s="71" t="e">
        <f t="shared" si="10"/>
        <v>#VALUE!</v>
      </c>
      <c r="G346" s="70" t="e">
        <f t="shared" si="11"/>
        <v>#VALUE!</v>
      </c>
      <c r="H346" s="70" t="e">
        <f>_xlfn.IFS('WS-2, WS-3, &amp; WS-4'!$B$6='Watershed Precip Data'!$C$3,'Watershed Precip Data'!C348,'Watershed Precip Data'!$C$14='Watershed Precip Data'!$D$3,'Watershed Precip Data'!D348,'WS-2, WS-3, &amp; WS-4'!$B$6='Watershed Precip Data'!$E$3,'Watershed Precip Data'!E348,'WS-2, WS-3, &amp; WS-4'!$B$6='Watershed Precip Data'!$F$3,'Watershed Precip Data'!F348,'WS-2, WS-3, &amp; WS-4'!$B$6='Watershed Precip Data'!$G$3,'Watershed Precip Data'!G348,'Watershed Precip Data'!$C$14='Watershed Precip Data'!$H$3,'Watershed Precip Data'!H348,'WS-2, WS-3, &amp; WS-4'!$B$6='Watershed Precip Data'!$I$3,'Watershed Precip Data'!I348,'WS-2, WS-3, &amp; WS-4'!$B$6='Watershed Precip Data'!$J$3,'Watershed Precip Data'!J348,'WS-2, WS-3, &amp; WS-4'!$B$6='Watershed Precip Data'!$K$3,'Watershed Precip Data'!K348)</f>
        <v>#N/A</v>
      </c>
      <c r="I346" s="238" t="e">
        <f>MIN(J346,G346+C346)</f>
        <v>#VALUE!</v>
      </c>
      <c r="J346" s="236" t="e">
        <f>'FM-1 &amp; FM-3'!$B$13*_xlfn.IFS(A346=$O$3,$R$3,A346=$O$4,$R$4,A346=$O$5,$R$5,A346=$O$6,$R$6,A346=$O$7,$R$7,A346=$O$8,$R$8,A346=$O$9, $R$9,A346=$O$10,$R$10,A346=$O$11,$R$11,A346=$O$12,$R$12,A346=$O$13,$R$13,A346=$O$14,$R$14)/30</f>
        <v>#VALUE!</v>
      </c>
    </row>
    <row r="347" spans="1:10">
      <c r="A347" s="19">
        <v>12</v>
      </c>
      <c r="B347" s="18">
        <v>10</v>
      </c>
      <c r="C347" s="70" t="e">
        <f>'WS-2, WS-3, &amp; WS-4'!$B$28*$M$3*H347</f>
        <v>#VALUE!</v>
      </c>
      <c r="D347" s="70">
        <v>0</v>
      </c>
      <c r="E347" s="70" t="e">
        <f>MAX(0,F347-$M$4)</f>
        <v>#VALUE!</v>
      </c>
      <c r="F347" s="71" t="e">
        <f t="shared" si="10"/>
        <v>#VALUE!</v>
      </c>
      <c r="G347" s="70" t="e">
        <f t="shared" si="11"/>
        <v>#VALUE!</v>
      </c>
      <c r="H347" s="70" t="e">
        <f>_xlfn.IFS('WS-2, WS-3, &amp; WS-4'!$B$6='Watershed Precip Data'!$C$3,'Watershed Precip Data'!C349,'Watershed Precip Data'!$C$14='Watershed Precip Data'!$D$3,'Watershed Precip Data'!D349,'WS-2, WS-3, &amp; WS-4'!$B$6='Watershed Precip Data'!$E$3,'Watershed Precip Data'!E349,'WS-2, WS-3, &amp; WS-4'!$B$6='Watershed Precip Data'!$F$3,'Watershed Precip Data'!F349,'WS-2, WS-3, &amp; WS-4'!$B$6='Watershed Precip Data'!$G$3,'Watershed Precip Data'!G349,'Watershed Precip Data'!$C$14='Watershed Precip Data'!$H$3,'Watershed Precip Data'!H349,'WS-2, WS-3, &amp; WS-4'!$B$6='Watershed Precip Data'!$I$3,'Watershed Precip Data'!I349,'WS-2, WS-3, &amp; WS-4'!$B$6='Watershed Precip Data'!$J$3,'Watershed Precip Data'!J349,'WS-2, WS-3, &amp; WS-4'!$B$6='Watershed Precip Data'!$K$3,'Watershed Precip Data'!K349)</f>
        <v>#N/A</v>
      </c>
      <c r="I347" s="238" t="e">
        <f>MIN(J347,G347+C347)</f>
        <v>#VALUE!</v>
      </c>
      <c r="J347" s="236" t="e">
        <f>'FM-1 &amp; FM-3'!$B$13*_xlfn.IFS(A347=$O$3,$R$3,A347=$O$4,$R$4,A347=$O$5,$R$5,A347=$O$6,$R$6,A347=$O$7,$R$7,A347=$O$8,$R$8,A347=$O$9, $R$9,A347=$O$10,$R$10,A347=$O$11,$R$11,A347=$O$12,$R$12,A347=$O$13,$R$13,A347=$O$14,$R$14)/30</f>
        <v>#VALUE!</v>
      </c>
    </row>
    <row r="348" spans="1:10">
      <c r="A348" s="19">
        <v>12</v>
      </c>
      <c r="B348" s="18">
        <v>11</v>
      </c>
      <c r="C348" s="70" t="e">
        <f>'WS-2, WS-3, &amp; WS-4'!$B$28*$M$3*H348</f>
        <v>#VALUE!</v>
      </c>
      <c r="D348" s="70">
        <v>0</v>
      </c>
      <c r="E348" s="70" t="e">
        <f>MAX(0,F348-$M$4)</f>
        <v>#VALUE!</v>
      </c>
      <c r="F348" s="71" t="e">
        <f t="shared" si="10"/>
        <v>#VALUE!</v>
      </c>
      <c r="G348" s="70" t="e">
        <f t="shared" si="11"/>
        <v>#VALUE!</v>
      </c>
      <c r="H348" s="70" t="e">
        <f>_xlfn.IFS('WS-2, WS-3, &amp; WS-4'!$B$6='Watershed Precip Data'!$C$3,'Watershed Precip Data'!C350,'Watershed Precip Data'!$C$14='Watershed Precip Data'!$D$3,'Watershed Precip Data'!D350,'WS-2, WS-3, &amp; WS-4'!$B$6='Watershed Precip Data'!$E$3,'Watershed Precip Data'!E350,'WS-2, WS-3, &amp; WS-4'!$B$6='Watershed Precip Data'!$F$3,'Watershed Precip Data'!F350,'WS-2, WS-3, &amp; WS-4'!$B$6='Watershed Precip Data'!$G$3,'Watershed Precip Data'!G350,'Watershed Precip Data'!$C$14='Watershed Precip Data'!$H$3,'Watershed Precip Data'!H350,'WS-2, WS-3, &amp; WS-4'!$B$6='Watershed Precip Data'!$I$3,'Watershed Precip Data'!I350,'WS-2, WS-3, &amp; WS-4'!$B$6='Watershed Precip Data'!$J$3,'Watershed Precip Data'!J350,'WS-2, WS-3, &amp; WS-4'!$B$6='Watershed Precip Data'!$K$3,'Watershed Precip Data'!K350)</f>
        <v>#N/A</v>
      </c>
      <c r="I348" s="238" t="e">
        <f>MIN(J348,G348+C348)</f>
        <v>#VALUE!</v>
      </c>
      <c r="J348" s="236" t="e">
        <f>'FM-1 &amp; FM-3'!$B$13*_xlfn.IFS(A348=$O$3,$R$3,A348=$O$4,$R$4,A348=$O$5,$R$5,A348=$O$6,$R$6,A348=$O$7,$R$7,A348=$O$8,$R$8,A348=$O$9, $R$9,A348=$O$10,$R$10,A348=$O$11,$R$11,A348=$O$12,$R$12,A348=$O$13,$R$13,A348=$O$14,$R$14)/30</f>
        <v>#VALUE!</v>
      </c>
    </row>
    <row r="349" spans="1:10">
      <c r="A349" s="19">
        <v>12</v>
      </c>
      <c r="B349" s="18">
        <v>12</v>
      </c>
      <c r="C349" s="70" t="e">
        <f>'WS-2, WS-3, &amp; WS-4'!$B$28*$M$3*H349</f>
        <v>#VALUE!</v>
      </c>
      <c r="D349" s="70">
        <v>0</v>
      </c>
      <c r="E349" s="70" t="e">
        <f>MAX(0,F349-$M$4)</f>
        <v>#VALUE!</v>
      </c>
      <c r="F349" s="71" t="e">
        <f t="shared" si="10"/>
        <v>#VALUE!</v>
      </c>
      <c r="G349" s="70" t="e">
        <f t="shared" si="11"/>
        <v>#VALUE!</v>
      </c>
      <c r="H349" s="70" t="e">
        <f>_xlfn.IFS('WS-2, WS-3, &amp; WS-4'!$B$6='Watershed Precip Data'!$C$3,'Watershed Precip Data'!C351,'Watershed Precip Data'!$C$14='Watershed Precip Data'!$D$3,'Watershed Precip Data'!D351,'WS-2, WS-3, &amp; WS-4'!$B$6='Watershed Precip Data'!$E$3,'Watershed Precip Data'!E351,'WS-2, WS-3, &amp; WS-4'!$B$6='Watershed Precip Data'!$F$3,'Watershed Precip Data'!F351,'WS-2, WS-3, &amp; WS-4'!$B$6='Watershed Precip Data'!$G$3,'Watershed Precip Data'!G351,'Watershed Precip Data'!$C$14='Watershed Precip Data'!$H$3,'Watershed Precip Data'!H351,'WS-2, WS-3, &amp; WS-4'!$B$6='Watershed Precip Data'!$I$3,'Watershed Precip Data'!I351,'WS-2, WS-3, &amp; WS-4'!$B$6='Watershed Precip Data'!$J$3,'Watershed Precip Data'!J351,'WS-2, WS-3, &amp; WS-4'!$B$6='Watershed Precip Data'!$K$3,'Watershed Precip Data'!K351)</f>
        <v>#N/A</v>
      </c>
      <c r="I349" s="238" t="e">
        <f>MIN(J349,G349+C349)</f>
        <v>#VALUE!</v>
      </c>
      <c r="J349" s="236" t="e">
        <f>'FM-1 &amp; FM-3'!$B$13*_xlfn.IFS(A349=$O$3,$R$3,A349=$O$4,$R$4,A349=$O$5,$R$5,A349=$O$6,$R$6,A349=$O$7,$R$7,A349=$O$8,$R$8,A349=$O$9, $R$9,A349=$O$10,$R$10,A349=$O$11,$R$11,A349=$O$12,$R$12,A349=$O$13,$R$13,A349=$O$14,$R$14)/30</f>
        <v>#VALUE!</v>
      </c>
    </row>
    <row r="350" spans="1:10">
      <c r="A350" s="19">
        <v>12</v>
      </c>
      <c r="B350" s="18">
        <v>13</v>
      </c>
      <c r="C350" s="70" t="e">
        <f>'WS-2, WS-3, &amp; WS-4'!$B$28*$M$3*H350</f>
        <v>#VALUE!</v>
      </c>
      <c r="D350" s="70">
        <v>0</v>
      </c>
      <c r="E350" s="70" t="e">
        <f>MAX(0,F350-$M$4)</f>
        <v>#VALUE!</v>
      </c>
      <c r="F350" s="71" t="e">
        <f t="shared" si="10"/>
        <v>#VALUE!</v>
      </c>
      <c r="G350" s="70" t="e">
        <f t="shared" si="11"/>
        <v>#VALUE!</v>
      </c>
      <c r="H350" s="70" t="e">
        <f>_xlfn.IFS('WS-2, WS-3, &amp; WS-4'!$B$6='Watershed Precip Data'!$C$3,'Watershed Precip Data'!C352,'Watershed Precip Data'!$C$14='Watershed Precip Data'!$D$3,'Watershed Precip Data'!D352,'WS-2, WS-3, &amp; WS-4'!$B$6='Watershed Precip Data'!$E$3,'Watershed Precip Data'!E352,'WS-2, WS-3, &amp; WS-4'!$B$6='Watershed Precip Data'!$F$3,'Watershed Precip Data'!F352,'WS-2, WS-3, &amp; WS-4'!$B$6='Watershed Precip Data'!$G$3,'Watershed Precip Data'!G352,'Watershed Precip Data'!$C$14='Watershed Precip Data'!$H$3,'Watershed Precip Data'!H352,'WS-2, WS-3, &amp; WS-4'!$B$6='Watershed Precip Data'!$I$3,'Watershed Precip Data'!I352,'WS-2, WS-3, &amp; WS-4'!$B$6='Watershed Precip Data'!$J$3,'Watershed Precip Data'!J352,'WS-2, WS-3, &amp; WS-4'!$B$6='Watershed Precip Data'!$K$3,'Watershed Precip Data'!K352)</f>
        <v>#N/A</v>
      </c>
      <c r="I350" s="238" t="e">
        <f>MIN(J350,G350+C350)</f>
        <v>#VALUE!</v>
      </c>
      <c r="J350" s="236" t="e">
        <f>'FM-1 &amp; FM-3'!$B$13*_xlfn.IFS(A350=$O$3,$R$3,A350=$O$4,$R$4,A350=$O$5,$R$5,A350=$O$6,$R$6,A350=$O$7,$R$7,A350=$O$8,$R$8,A350=$O$9, $R$9,A350=$O$10,$R$10,A350=$O$11,$R$11,A350=$O$12,$R$12,A350=$O$13,$R$13,A350=$O$14,$R$14)/30</f>
        <v>#VALUE!</v>
      </c>
    </row>
    <row r="351" spans="1:10">
      <c r="A351" s="19">
        <v>12</v>
      </c>
      <c r="B351" s="18">
        <v>14</v>
      </c>
      <c r="C351" s="70" t="e">
        <f>'WS-2, WS-3, &amp; WS-4'!$B$28*$M$3*H351</f>
        <v>#VALUE!</v>
      </c>
      <c r="D351" s="70">
        <v>0</v>
      </c>
      <c r="E351" s="70" t="e">
        <f>MAX(0,F351-$M$4)</f>
        <v>#VALUE!</v>
      </c>
      <c r="F351" s="71" t="e">
        <f t="shared" si="10"/>
        <v>#VALUE!</v>
      </c>
      <c r="G351" s="70" t="e">
        <f t="shared" si="11"/>
        <v>#VALUE!</v>
      </c>
      <c r="H351" s="70" t="e">
        <f>_xlfn.IFS('WS-2, WS-3, &amp; WS-4'!$B$6='Watershed Precip Data'!$C$3,'Watershed Precip Data'!C353,'Watershed Precip Data'!$C$14='Watershed Precip Data'!$D$3,'Watershed Precip Data'!D353,'WS-2, WS-3, &amp; WS-4'!$B$6='Watershed Precip Data'!$E$3,'Watershed Precip Data'!E353,'WS-2, WS-3, &amp; WS-4'!$B$6='Watershed Precip Data'!$F$3,'Watershed Precip Data'!F353,'WS-2, WS-3, &amp; WS-4'!$B$6='Watershed Precip Data'!$G$3,'Watershed Precip Data'!G353,'Watershed Precip Data'!$C$14='Watershed Precip Data'!$H$3,'Watershed Precip Data'!H353,'WS-2, WS-3, &amp; WS-4'!$B$6='Watershed Precip Data'!$I$3,'Watershed Precip Data'!I353,'WS-2, WS-3, &amp; WS-4'!$B$6='Watershed Precip Data'!$J$3,'Watershed Precip Data'!J353,'WS-2, WS-3, &amp; WS-4'!$B$6='Watershed Precip Data'!$K$3,'Watershed Precip Data'!K353)</f>
        <v>#N/A</v>
      </c>
      <c r="I351" s="238" t="e">
        <f>MIN(J351,G351+C351)</f>
        <v>#VALUE!</v>
      </c>
      <c r="J351" s="236" t="e">
        <f>'FM-1 &amp; FM-3'!$B$13*_xlfn.IFS(A351=$O$3,$R$3,A351=$O$4,$R$4,A351=$O$5,$R$5,A351=$O$6,$R$6,A351=$O$7,$R$7,A351=$O$8,$R$8,A351=$O$9, $R$9,A351=$O$10,$R$10,A351=$O$11,$R$11,A351=$O$12,$R$12,A351=$O$13,$R$13,A351=$O$14,$R$14)/30</f>
        <v>#VALUE!</v>
      </c>
    </row>
    <row r="352" spans="1:10">
      <c r="A352" s="19">
        <v>12</v>
      </c>
      <c r="B352" s="18">
        <v>15</v>
      </c>
      <c r="C352" s="70" t="e">
        <f>'WS-2, WS-3, &amp; WS-4'!$B$28*$M$3*H352</f>
        <v>#VALUE!</v>
      </c>
      <c r="D352" s="70">
        <v>0</v>
      </c>
      <c r="E352" s="70" t="e">
        <f>MAX(0,F352-$M$4)</f>
        <v>#VALUE!</v>
      </c>
      <c r="F352" s="71" t="e">
        <f t="shared" si="10"/>
        <v>#VALUE!</v>
      </c>
      <c r="G352" s="70" t="e">
        <f t="shared" si="11"/>
        <v>#VALUE!</v>
      </c>
      <c r="H352" s="70" t="e">
        <f>_xlfn.IFS('WS-2, WS-3, &amp; WS-4'!$B$6='Watershed Precip Data'!$C$3,'Watershed Precip Data'!C354,'Watershed Precip Data'!$C$14='Watershed Precip Data'!$D$3,'Watershed Precip Data'!D354,'WS-2, WS-3, &amp; WS-4'!$B$6='Watershed Precip Data'!$E$3,'Watershed Precip Data'!E354,'WS-2, WS-3, &amp; WS-4'!$B$6='Watershed Precip Data'!$F$3,'Watershed Precip Data'!F354,'WS-2, WS-3, &amp; WS-4'!$B$6='Watershed Precip Data'!$G$3,'Watershed Precip Data'!G354,'Watershed Precip Data'!$C$14='Watershed Precip Data'!$H$3,'Watershed Precip Data'!H354,'WS-2, WS-3, &amp; WS-4'!$B$6='Watershed Precip Data'!$I$3,'Watershed Precip Data'!I354,'WS-2, WS-3, &amp; WS-4'!$B$6='Watershed Precip Data'!$J$3,'Watershed Precip Data'!J354,'WS-2, WS-3, &amp; WS-4'!$B$6='Watershed Precip Data'!$K$3,'Watershed Precip Data'!K354)</f>
        <v>#N/A</v>
      </c>
      <c r="I352" s="238" t="e">
        <f>MIN(J352,G352+C352)</f>
        <v>#VALUE!</v>
      </c>
      <c r="J352" s="236" t="e">
        <f>'FM-1 &amp; FM-3'!$B$13*_xlfn.IFS(A352=$O$3,$R$3,A352=$O$4,$R$4,A352=$O$5,$R$5,A352=$O$6,$R$6,A352=$O$7,$R$7,A352=$O$8,$R$8,A352=$O$9, $R$9,A352=$O$10,$R$10,A352=$O$11,$R$11,A352=$O$12,$R$12,A352=$O$13,$R$13,A352=$O$14,$R$14)/30</f>
        <v>#VALUE!</v>
      </c>
    </row>
    <row r="353" spans="1:10">
      <c r="A353" s="19">
        <v>12</v>
      </c>
      <c r="B353" s="18">
        <v>16</v>
      </c>
      <c r="C353" s="70" t="e">
        <f>'WS-2, WS-3, &amp; WS-4'!$B$28*$M$3*H353</f>
        <v>#VALUE!</v>
      </c>
      <c r="D353" s="70">
        <v>0</v>
      </c>
      <c r="E353" s="70" t="e">
        <f>MAX(0,F353-$M$4)</f>
        <v>#VALUE!</v>
      </c>
      <c r="F353" s="71" t="e">
        <f t="shared" si="10"/>
        <v>#VALUE!</v>
      </c>
      <c r="G353" s="70" t="e">
        <f t="shared" si="11"/>
        <v>#VALUE!</v>
      </c>
      <c r="H353" s="70" t="e">
        <f>_xlfn.IFS('WS-2, WS-3, &amp; WS-4'!$B$6='Watershed Precip Data'!$C$3,'Watershed Precip Data'!C355,'Watershed Precip Data'!$C$14='Watershed Precip Data'!$D$3,'Watershed Precip Data'!D355,'WS-2, WS-3, &amp; WS-4'!$B$6='Watershed Precip Data'!$E$3,'Watershed Precip Data'!E355,'WS-2, WS-3, &amp; WS-4'!$B$6='Watershed Precip Data'!$F$3,'Watershed Precip Data'!F355,'WS-2, WS-3, &amp; WS-4'!$B$6='Watershed Precip Data'!$G$3,'Watershed Precip Data'!G355,'Watershed Precip Data'!$C$14='Watershed Precip Data'!$H$3,'Watershed Precip Data'!H355,'WS-2, WS-3, &amp; WS-4'!$B$6='Watershed Precip Data'!$I$3,'Watershed Precip Data'!I355,'WS-2, WS-3, &amp; WS-4'!$B$6='Watershed Precip Data'!$J$3,'Watershed Precip Data'!J355,'WS-2, WS-3, &amp; WS-4'!$B$6='Watershed Precip Data'!$K$3,'Watershed Precip Data'!K355)</f>
        <v>#N/A</v>
      </c>
      <c r="I353" s="238" t="e">
        <f>MIN(J353,G353+C353)</f>
        <v>#VALUE!</v>
      </c>
      <c r="J353" s="236" t="e">
        <f>'FM-1 &amp; FM-3'!$B$13*_xlfn.IFS(A353=$O$3,$R$3,A353=$O$4,$R$4,A353=$O$5,$R$5,A353=$O$6,$R$6,A353=$O$7,$R$7,A353=$O$8,$R$8,A353=$O$9, $R$9,A353=$O$10,$R$10,A353=$O$11,$R$11,A353=$O$12,$R$12,A353=$O$13,$R$13,A353=$O$14,$R$14)/30</f>
        <v>#VALUE!</v>
      </c>
    </row>
    <row r="354" spans="1:10">
      <c r="A354" s="19">
        <v>12</v>
      </c>
      <c r="B354" s="18">
        <v>17</v>
      </c>
      <c r="C354" s="70" t="e">
        <f>'WS-2, WS-3, &amp; WS-4'!$B$28*$M$3*H354</f>
        <v>#VALUE!</v>
      </c>
      <c r="D354" s="70">
        <v>0</v>
      </c>
      <c r="E354" s="70" t="e">
        <f>MAX(0,F354-$M$4)</f>
        <v>#VALUE!</v>
      </c>
      <c r="F354" s="71" t="e">
        <f t="shared" si="10"/>
        <v>#VALUE!</v>
      </c>
      <c r="G354" s="70" t="e">
        <f t="shared" si="11"/>
        <v>#VALUE!</v>
      </c>
      <c r="H354" s="70" t="e">
        <f>_xlfn.IFS('WS-2, WS-3, &amp; WS-4'!$B$6='Watershed Precip Data'!$C$3,'Watershed Precip Data'!C356,'Watershed Precip Data'!$C$14='Watershed Precip Data'!$D$3,'Watershed Precip Data'!D356,'WS-2, WS-3, &amp; WS-4'!$B$6='Watershed Precip Data'!$E$3,'Watershed Precip Data'!E356,'WS-2, WS-3, &amp; WS-4'!$B$6='Watershed Precip Data'!$F$3,'Watershed Precip Data'!F356,'WS-2, WS-3, &amp; WS-4'!$B$6='Watershed Precip Data'!$G$3,'Watershed Precip Data'!G356,'Watershed Precip Data'!$C$14='Watershed Precip Data'!$H$3,'Watershed Precip Data'!H356,'WS-2, WS-3, &amp; WS-4'!$B$6='Watershed Precip Data'!$I$3,'Watershed Precip Data'!I356,'WS-2, WS-3, &amp; WS-4'!$B$6='Watershed Precip Data'!$J$3,'Watershed Precip Data'!J356,'WS-2, WS-3, &amp; WS-4'!$B$6='Watershed Precip Data'!$K$3,'Watershed Precip Data'!K356)</f>
        <v>#N/A</v>
      </c>
      <c r="I354" s="238" t="e">
        <f>MIN(J354,G354+C354)</f>
        <v>#VALUE!</v>
      </c>
      <c r="J354" s="236" t="e">
        <f>'FM-1 &amp; FM-3'!$B$13*_xlfn.IFS(A354=$O$3,$R$3,A354=$O$4,$R$4,A354=$O$5,$R$5,A354=$O$6,$R$6,A354=$O$7,$R$7,A354=$O$8,$R$8,A354=$O$9, $R$9,A354=$O$10,$R$10,A354=$O$11,$R$11,A354=$O$12,$R$12,A354=$O$13,$R$13,A354=$O$14,$R$14)/30</f>
        <v>#VALUE!</v>
      </c>
    </row>
    <row r="355" spans="1:10">
      <c r="A355" s="19">
        <v>12</v>
      </c>
      <c r="B355" s="18">
        <v>18</v>
      </c>
      <c r="C355" s="70" t="e">
        <f>'WS-2, WS-3, &amp; WS-4'!$B$28*$M$3*H355</f>
        <v>#VALUE!</v>
      </c>
      <c r="D355" s="70">
        <v>0</v>
      </c>
      <c r="E355" s="70" t="e">
        <f>MAX(0,F355-$M$4)</f>
        <v>#VALUE!</v>
      </c>
      <c r="F355" s="71" t="e">
        <f t="shared" si="10"/>
        <v>#VALUE!</v>
      </c>
      <c r="G355" s="70" t="e">
        <f t="shared" si="11"/>
        <v>#VALUE!</v>
      </c>
      <c r="H355" s="70" t="e">
        <f>_xlfn.IFS('WS-2, WS-3, &amp; WS-4'!$B$6='Watershed Precip Data'!$C$3,'Watershed Precip Data'!C357,'Watershed Precip Data'!$C$14='Watershed Precip Data'!$D$3,'Watershed Precip Data'!D357,'WS-2, WS-3, &amp; WS-4'!$B$6='Watershed Precip Data'!$E$3,'Watershed Precip Data'!E357,'WS-2, WS-3, &amp; WS-4'!$B$6='Watershed Precip Data'!$F$3,'Watershed Precip Data'!F357,'WS-2, WS-3, &amp; WS-4'!$B$6='Watershed Precip Data'!$G$3,'Watershed Precip Data'!G357,'Watershed Precip Data'!$C$14='Watershed Precip Data'!$H$3,'Watershed Precip Data'!H357,'WS-2, WS-3, &amp; WS-4'!$B$6='Watershed Precip Data'!$I$3,'Watershed Precip Data'!I357,'WS-2, WS-3, &amp; WS-4'!$B$6='Watershed Precip Data'!$J$3,'Watershed Precip Data'!J357,'WS-2, WS-3, &amp; WS-4'!$B$6='Watershed Precip Data'!$K$3,'Watershed Precip Data'!K357)</f>
        <v>#N/A</v>
      </c>
      <c r="I355" s="238" t="e">
        <f>MIN(J355,G355+C355)</f>
        <v>#VALUE!</v>
      </c>
      <c r="J355" s="236" t="e">
        <f>'FM-1 &amp; FM-3'!$B$13*_xlfn.IFS(A355=$O$3,$R$3,A355=$O$4,$R$4,A355=$O$5,$R$5,A355=$O$6,$R$6,A355=$O$7,$R$7,A355=$O$8,$R$8,A355=$O$9, $R$9,A355=$O$10,$R$10,A355=$O$11,$R$11,A355=$O$12,$R$12,A355=$O$13,$R$13,A355=$O$14,$R$14)/30</f>
        <v>#VALUE!</v>
      </c>
    </row>
    <row r="356" spans="1:10">
      <c r="A356" s="19">
        <v>12</v>
      </c>
      <c r="B356" s="18">
        <v>19</v>
      </c>
      <c r="C356" s="70" t="e">
        <f>'WS-2, WS-3, &amp; WS-4'!$B$28*$M$3*H356</f>
        <v>#VALUE!</v>
      </c>
      <c r="D356" s="70">
        <v>0</v>
      </c>
      <c r="E356" s="70" t="e">
        <f>MAX(0,F356-$M$4)</f>
        <v>#VALUE!</v>
      </c>
      <c r="F356" s="71" t="e">
        <f t="shared" si="10"/>
        <v>#VALUE!</v>
      </c>
      <c r="G356" s="70" t="e">
        <f t="shared" si="11"/>
        <v>#VALUE!</v>
      </c>
      <c r="H356" s="70" t="e">
        <f>_xlfn.IFS('WS-2, WS-3, &amp; WS-4'!$B$6='Watershed Precip Data'!$C$3,'Watershed Precip Data'!C358,'Watershed Precip Data'!$C$14='Watershed Precip Data'!$D$3,'Watershed Precip Data'!D358,'WS-2, WS-3, &amp; WS-4'!$B$6='Watershed Precip Data'!$E$3,'Watershed Precip Data'!E358,'WS-2, WS-3, &amp; WS-4'!$B$6='Watershed Precip Data'!$F$3,'Watershed Precip Data'!F358,'WS-2, WS-3, &amp; WS-4'!$B$6='Watershed Precip Data'!$G$3,'Watershed Precip Data'!G358,'Watershed Precip Data'!$C$14='Watershed Precip Data'!$H$3,'Watershed Precip Data'!H358,'WS-2, WS-3, &amp; WS-4'!$B$6='Watershed Precip Data'!$I$3,'Watershed Precip Data'!I358,'WS-2, WS-3, &amp; WS-4'!$B$6='Watershed Precip Data'!$J$3,'Watershed Precip Data'!J358,'WS-2, WS-3, &amp; WS-4'!$B$6='Watershed Precip Data'!$K$3,'Watershed Precip Data'!K358)</f>
        <v>#N/A</v>
      </c>
      <c r="I356" s="238" t="e">
        <f>MIN(J356,G356+C356)</f>
        <v>#VALUE!</v>
      </c>
      <c r="J356" s="236" t="e">
        <f>'FM-1 &amp; FM-3'!$B$13*_xlfn.IFS(A356=$O$3,$R$3,A356=$O$4,$R$4,A356=$O$5,$R$5,A356=$O$6,$R$6,A356=$O$7,$R$7,A356=$O$8,$R$8,A356=$O$9, $R$9,A356=$O$10,$R$10,A356=$O$11,$R$11,A356=$O$12,$R$12,A356=$O$13,$R$13,A356=$O$14,$R$14)/30</f>
        <v>#VALUE!</v>
      </c>
    </row>
    <row r="357" spans="1:10">
      <c r="A357" s="19">
        <v>12</v>
      </c>
      <c r="B357" s="18">
        <v>20</v>
      </c>
      <c r="C357" s="70" t="e">
        <f>'WS-2, WS-3, &amp; WS-4'!$B$28*$M$3*H357</f>
        <v>#VALUE!</v>
      </c>
      <c r="D357" s="70">
        <v>0</v>
      </c>
      <c r="E357" s="70" t="e">
        <f>MAX(0,F357-$M$4)</f>
        <v>#VALUE!</v>
      </c>
      <c r="F357" s="71" t="e">
        <f t="shared" si="10"/>
        <v>#VALUE!</v>
      </c>
      <c r="G357" s="70" t="e">
        <f t="shared" si="11"/>
        <v>#VALUE!</v>
      </c>
      <c r="H357" s="70" t="e">
        <f>_xlfn.IFS('WS-2, WS-3, &amp; WS-4'!$B$6='Watershed Precip Data'!$C$3,'Watershed Precip Data'!C359,'Watershed Precip Data'!$C$14='Watershed Precip Data'!$D$3,'Watershed Precip Data'!D359,'WS-2, WS-3, &amp; WS-4'!$B$6='Watershed Precip Data'!$E$3,'Watershed Precip Data'!E359,'WS-2, WS-3, &amp; WS-4'!$B$6='Watershed Precip Data'!$F$3,'Watershed Precip Data'!F359,'WS-2, WS-3, &amp; WS-4'!$B$6='Watershed Precip Data'!$G$3,'Watershed Precip Data'!G359,'Watershed Precip Data'!$C$14='Watershed Precip Data'!$H$3,'Watershed Precip Data'!H359,'WS-2, WS-3, &amp; WS-4'!$B$6='Watershed Precip Data'!$I$3,'Watershed Precip Data'!I359,'WS-2, WS-3, &amp; WS-4'!$B$6='Watershed Precip Data'!$J$3,'Watershed Precip Data'!J359,'WS-2, WS-3, &amp; WS-4'!$B$6='Watershed Precip Data'!$K$3,'Watershed Precip Data'!K359)</f>
        <v>#N/A</v>
      </c>
      <c r="I357" s="238" t="e">
        <f>MIN(J357,G357+C357)</f>
        <v>#VALUE!</v>
      </c>
      <c r="J357" s="236" t="e">
        <f>'FM-1 &amp; FM-3'!$B$13*_xlfn.IFS(A357=$O$3,$R$3,A357=$O$4,$R$4,A357=$O$5,$R$5,A357=$O$6,$R$6,A357=$O$7,$R$7,A357=$O$8,$R$8,A357=$O$9, $R$9,A357=$O$10,$R$10,A357=$O$11,$R$11,A357=$O$12,$R$12,A357=$O$13,$R$13,A357=$O$14,$R$14)/30</f>
        <v>#VALUE!</v>
      </c>
    </row>
    <row r="358" spans="1:10">
      <c r="A358" s="19">
        <v>12</v>
      </c>
      <c r="B358" s="18">
        <v>21</v>
      </c>
      <c r="C358" s="70" t="e">
        <f>'WS-2, WS-3, &amp; WS-4'!$B$28*$M$3*H358</f>
        <v>#VALUE!</v>
      </c>
      <c r="D358" s="70">
        <v>0</v>
      </c>
      <c r="E358" s="70" t="e">
        <f>MAX(0,F358-$M$4)</f>
        <v>#VALUE!</v>
      </c>
      <c r="F358" s="71" t="e">
        <f t="shared" si="10"/>
        <v>#VALUE!</v>
      </c>
      <c r="G358" s="70" t="e">
        <f t="shared" si="11"/>
        <v>#VALUE!</v>
      </c>
      <c r="H358" s="70" t="e">
        <f>_xlfn.IFS('WS-2, WS-3, &amp; WS-4'!$B$6='Watershed Precip Data'!$C$3,'Watershed Precip Data'!C360,'Watershed Precip Data'!$C$14='Watershed Precip Data'!$D$3,'Watershed Precip Data'!D360,'WS-2, WS-3, &amp; WS-4'!$B$6='Watershed Precip Data'!$E$3,'Watershed Precip Data'!E360,'WS-2, WS-3, &amp; WS-4'!$B$6='Watershed Precip Data'!$F$3,'Watershed Precip Data'!F360,'WS-2, WS-3, &amp; WS-4'!$B$6='Watershed Precip Data'!$G$3,'Watershed Precip Data'!G360,'Watershed Precip Data'!$C$14='Watershed Precip Data'!$H$3,'Watershed Precip Data'!H360,'WS-2, WS-3, &amp; WS-4'!$B$6='Watershed Precip Data'!$I$3,'Watershed Precip Data'!I360,'WS-2, WS-3, &amp; WS-4'!$B$6='Watershed Precip Data'!$J$3,'Watershed Precip Data'!J360,'WS-2, WS-3, &amp; WS-4'!$B$6='Watershed Precip Data'!$K$3,'Watershed Precip Data'!K360)</f>
        <v>#N/A</v>
      </c>
      <c r="I358" s="238" t="e">
        <f>MIN(J358,G358+C358)</f>
        <v>#VALUE!</v>
      </c>
      <c r="J358" s="236" t="e">
        <f>'FM-1 &amp; FM-3'!$B$13*_xlfn.IFS(A358=$O$3,$R$3,A358=$O$4,$R$4,A358=$O$5,$R$5,A358=$O$6,$R$6,A358=$O$7,$R$7,A358=$O$8,$R$8,A358=$O$9, $R$9,A358=$O$10,$R$10,A358=$O$11,$R$11,A358=$O$12,$R$12,A358=$O$13,$R$13,A358=$O$14,$R$14)/30</f>
        <v>#VALUE!</v>
      </c>
    </row>
    <row r="359" spans="1:10">
      <c r="A359" s="19">
        <v>12</v>
      </c>
      <c r="B359" s="18">
        <v>22</v>
      </c>
      <c r="C359" s="70" t="e">
        <f>'WS-2, WS-3, &amp; WS-4'!$B$28*$M$3*H359</f>
        <v>#VALUE!</v>
      </c>
      <c r="D359" s="70">
        <v>0</v>
      </c>
      <c r="E359" s="70" t="e">
        <f>MAX(0,F359-$M$4)</f>
        <v>#VALUE!</v>
      </c>
      <c r="F359" s="71" t="e">
        <f t="shared" si="10"/>
        <v>#VALUE!</v>
      </c>
      <c r="G359" s="70" t="e">
        <f t="shared" si="11"/>
        <v>#VALUE!</v>
      </c>
      <c r="H359" s="70" t="e">
        <f>_xlfn.IFS('WS-2, WS-3, &amp; WS-4'!$B$6='Watershed Precip Data'!$C$3,'Watershed Precip Data'!C361,'Watershed Precip Data'!$C$14='Watershed Precip Data'!$D$3,'Watershed Precip Data'!D361,'WS-2, WS-3, &amp; WS-4'!$B$6='Watershed Precip Data'!$E$3,'Watershed Precip Data'!E361,'WS-2, WS-3, &amp; WS-4'!$B$6='Watershed Precip Data'!$F$3,'Watershed Precip Data'!F361,'WS-2, WS-3, &amp; WS-4'!$B$6='Watershed Precip Data'!$G$3,'Watershed Precip Data'!G361,'Watershed Precip Data'!$C$14='Watershed Precip Data'!$H$3,'Watershed Precip Data'!H361,'WS-2, WS-3, &amp; WS-4'!$B$6='Watershed Precip Data'!$I$3,'Watershed Precip Data'!I361,'WS-2, WS-3, &amp; WS-4'!$B$6='Watershed Precip Data'!$J$3,'Watershed Precip Data'!J361,'WS-2, WS-3, &amp; WS-4'!$B$6='Watershed Precip Data'!$K$3,'Watershed Precip Data'!K361)</f>
        <v>#N/A</v>
      </c>
      <c r="I359" s="238" t="e">
        <f>MIN(J359,G359+C359)</f>
        <v>#VALUE!</v>
      </c>
      <c r="J359" s="236" t="e">
        <f>'FM-1 &amp; FM-3'!$B$13*_xlfn.IFS(A359=$O$3,$R$3,A359=$O$4,$R$4,A359=$O$5,$R$5,A359=$O$6,$R$6,A359=$O$7,$R$7,A359=$O$8,$R$8,A359=$O$9, $R$9,A359=$O$10,$R$10,A359=$O$11,$R$11,A359=$O$12,$R$12,A359=$O$13,$R$13,A359=$O$14,$R$14)/30</f>
        <v>#VALUE!</v>
      </c>
    </row>
    <row r="360" spans="1:10">
      <c r="A360" s="19">
        <v>12</v>
      </c>
      <c r="B360" s="18">
        <v>23</v>
      </c>
      <c r="C360" s="70" t="e">
        <f>'WS-2, WS-3, &amp; WS-4'!$B$28*$M$3*H360</f>
        <v>#VALUE!</v>
      </c>
      <c r="D360" s="70">
        <v>0</v>
      </c>
      <c r="E360" s="70" t="e">
        <f>MAX(0,F360-$M$4)</f>
        <v>#VALUE!</v>
      </c>
      <c r="F360" s="71" t="e">
        <f t="shared" si="10"/>
        <v>#VALUE!</v>
      </c>
      <c r="G360" s="70" t="e">
        <f t="shared" si="11"/>
        <v>#VALUE!</v>
      </c>
      <c r="H360" s="70" t="e">
        <f>_xlfn.IFS('WS-2, WS-3, &amp; WS-4'!$B$6='Watershed Precip Data'!$C$3,'Watershed Precip Data'!C362,'Watershed Precip Data'!$C$14='Watershed Precip Data'!$D$3,'Watershed Precip Data'!D362,'WS-2, WS-3, &amp; WS-4'!$B$6='Watershed Precip Data'!$E$3,'Watershed Precip Data'!E362,'WS-2, WS-3, &amp; WS-4'!$B$6='Watershed Precip Data'!$F$3,'Watershed Precip Data'!F362,'WS-2, WS-3, &amp; WS-4'!$B$6='Watershed Precip Data'!$G$3,'Watershed Precip Data'!G362,'Watershed Precip Data'!$C$14='Watershed Precip Data'!$H$3,'Watershed Precip Data'!H362,'WS-2, WS-3, &amp; WS-4'!$B$6='Watershed Precip Data'!$I$3,'Watershed Precip Data'!I362,'WS-2, WS-3, &amp; WS-4'!$B$6='Watershed Precip Data'!$J$3,'Watershed Precip Data'!J362,'WS-2, WS-3, &amp; WS-4'!$B$6='Watershed Precip Data'!$K$3,'Watershed Precip Data'!K362)</f>
        <v>#N/A</v>
      </c>
      <c r="I360" s="238" t="e">
        <f>MIN(J360,G360+C360)</f>
        <v>#VALUE!</v>
      </c>
      <c r="J360" s="236" t="e">
        <f>'FM-1 &amp; FM-3'!$B$13*_xlfn.IFS(A360=$O$3,$R$3,A360=$O$4,$R$4,A360=$O$5,$R$5,A360=$O$6,$R$6,A360=$O$7,$R$7,A360=$O$8,$R$8,A360=$O$9, $R$9,A360=$O$10,$R$10,A360=$O$11,$R$11,A360=$O$12,$R$12,A360=$O$13,$R$13,A360=$O$14,$R$14)/30</f>
        <v>#VALUE!</v>
      </c>
    </row>
    <row r="361" spans="1:10">
      <c r="A361" s="19">
        <v>12</v>
      </c>
      <c r="B361" s="18">
        <v>24</v>
      </c>
      <c r="C361" s="70" t="e">
        <f>'WS-2, WS-3, &amp; WS-4'!$B$28*$M$3*H361</f>
        <v>#VALUE!</v>
      </c>
      <c r="D361" s="70">
        <v>0</v>
      </c>
      <c r="E361" s="70" t="e">
        <f>MAX(0,F361-$M$4)</f>
        <v>#VALUE!</v>
      </c>
      <c r="F361" s="71" t="e">
        <f t="shared" si="10"/>
        <v>#VALUE!</v>
      </c>
      <c r="G361" s="70" t="e">
        <f t="shared" si="11"/>
        <v>#VALUE!</v>
      </c>
      <c r="H361" s="70" t="e">
        <f>_xlfn.IFS('WS-2, WS-3, &amp; WS-4'!$B$6='Watershed Precip Data'!$C$3,'Watershed Precip Data'!C363,'Watershed Precip Data'!$C$14='Watershed Precip Data'!$D$3,'Watershed Precip Data'!D363,'WS-2, WS-3, &amp; WS-4'!$B$6='Watershed Precip Data'!$E$3,'Watershed Precip Data'!E363,'WS-2, WS-3, &amp; WS-4'!$B$6='Watershed Precip Data'!$F$3,'Watershed Precip Data'!F363,'WS-2, WS-3, &amp; WS-4'!$B$6='Watershed Precip Data'!$G$3,'Watershed Precip Data'!G363,'Watershed Precip Data'!$C$14='Watershed Precip Data'!$H$3,'Watershed Precip Data'!H363,'WS-2, WS-3, &amp; WS-4'!$B$6='Watershed Precip Data'!$I$3,'Watershed Precip Data'!I363,'WS-2, WS-3, &amp; WS-4'!$B$6='Watershed Precip Data'!$J$3,'Watershed Precip Data'!J363,'WS-2, WS-3, &amp; WS-4'!$B$6='Watershed Precip Data'!$K$3,'Watershed Precip Data'!K363)</f>
        <v>#N/A</v>
      </c>
      <c r="I361" s="238" t="e">
        <f>MIN(J361,G361+C361)</f>
        <v>#VALUE!</v>
      </c>
      <c r="J361" s="236" t="e">
        <f>'FM-1 &amp; FM-3'!$B$13*_xlfn.IFS(A361=$O$3,$R$3,A361=$O$4,$R$4,A361=$O$5,$R$5,A361=$O$6,$R$6,A361=$O$7,$R$7,A361=$O$8,$R$8,A361=$O$9, $R$9,A361=$O$10,$R$10,A361=$O$11,$R$11,A361=$O$12,$R$12,A361=$O$13,$R$13,A361=$O$14,$R$14)/30</f>
        <v>#VALUE!</v>
      </c>
    </row>
    <row r="362" spans="1:10">
      <c r="A362" s="19">
        <v>12</v>
      </c>
      <c r="B362" s="18">
        <v>25</v>
      </c>
      <c r="C362" s="70" t="e">
        <f>'WS-2, WS-3, &amp; WS-4'!$B$28*$M$3*H362</f>
        <v>#VALUE!</v>
      </c>
      <c r="D362" s="70">
        <v>0</v>
      </c>
      <c r="E362" s="70" t="e">
        <f>MAX(0,F362-$M$4)</f>
        <v>#VALUE!</v>
      </c>
      <c r="F362" s="71" t="e">
        <f t="shared" si="10"/>
        <v>#VALUE!</v>
      </c>
      <c r="G362" s="70" t="e">
        <f t="shared" si="11"/>
        <v>#VALUE!</v>
      </c>
      <c r="H362" s="70" t="e">
        <f>_xlfn.IFS('WS-2, WS-3, &amp; WS-4'!$B$6='Watershed Precip Data'!$C$3,'Watershed Precip Data'!C364,'Watershed Precip Data'!$C$14='Watershed Precip Data'!$D$3,'Watershed Precip Data'!D364,'WS-2, WS-3, &amp; WS-4'!$B$6='Watershed Precip Data'!$E$3,'Watershed Precip Data'!E364,'WS-2, WS-3, &amp; WS-4'!$B$6='Watershed Precip Data'!$F$3,'Watershed Precip Data'!F364,'WS-2, WS-3, &amp; WS-4'!$B$6='Watershed Precip Data'!$G$3,'Watershed Precip Data'!G364,'Watershed Precip Data'!$C$14='Watershed Precip Data'!$H$3,'Watershed Precip Data'!H364,'WS-2, WS-3, &amp; WS-4'!$B$6='Watershed Precip Data'!$I$3,'Watershed Precip Data'!I364,'WS-2, WS-3, &amp; WS-4'!$B$6='Watershed Precip Data'!$J$3,'Watershed Precip Data'!J364,'WS-2, WS-3, &amp; WS-4'!$B$6='Watershed Precip Data'!$K$3,'Watershed Precip Data'!K364)</f>
        <v>#N/A</v>
      </c>
      <c r="I362" s="238" t="e">
        <f>MIN(J362,G362+C362)</f>
        <v>#VALUE!</v>
      </c>
      <c r="J362" s="236" t="e">
        <f>'FM-1 &amp; FM-3'!$B$13*_xlfn.IFS(A362=$O$3,$R$3,A362=$O$4,$R$4,A362=$O$5,$R$5,A362=$O$6,$R$6,A362=$O$7,$R$7,A362=$O$8,$R$8,A362=$O$9, $R$9,A362=$O$10,$R$10,A362=$O$11,$R$11,A362=$O$12,$R$12,A362=$O$13,$R$13,A362=$O$14,$R$14)/30</f>
        <v>#VALUE!</v>
      </c>
    </row>
    <row r="363" spans="1:10">
      <c r="A363" s="19">
        <v>12</v>
      </c>
      <c r="B363" s="18">
        <v>26</v>
      </c>
      <c r="C363" s="70" t="e">
        <f>'WS-2, WS-3, &amp; WS-4'!$B$28*$M$3*H363</f>
        <v>#VALUE!</v>
      </c>
      <c r="D363" s="70">
        <v>0</v>
      </c>
      <c r="E363" s="70" t="e">
        <f>MAX(0,F363-$M$4)</f>
        <v>#VALUE!</v>
      </c>
      <c r="F363" s="71" t="e">
        <f t="shared" si="10"/>
        <v>#VALUE!</v>
      </c>
      <c r="G363" s="70" t="e">
        <f t="shared" si="11"/>
        <v>#VALUE!</v>
      </c>
      <c r="H363" s="70" t="e">
        <f>_xlfn.IFS('WS-2, WS-3, &amp; WS-4'!$B$6='Watershed Precip Data'!$C$3,'Watershed Precip Data'!C365,'Watershed Precip Data'!$C$14='Watershed Precip Data'!$D$3,'Watershed Precip Data'!D365,'WS-2, WS-3, &amp; WS-4'!$B$6='Watershed Precip Data'!$E$3,'Watershed Precip Data'!E365,'WS-2, WS-3, &amp; WS-4'!$B$6='Watershed Precip Data'!$F$3,'Watershed Precip Data'!F365,'WS-2, WS-3, &amp; WS-4'!$B$6='Watershed Precip Data'!$G$3,'Watershed Precip Data'!G365,'Watershed Precip Data'!$C$14='Watershed Precip Data'!$H$3,'Watershed Precip Data'!H365,'WS-2, WS-3, &amp; WS-4'!$B$6='Watershed Precip Data'!$I$3,'Watershed Precip Data'!I365,'WS-2, WS-3, &amp; WS-4'!$B$6='Watershed Precip Data'!$J$3,'Watershed Precip Data'!J365,'WS-2, WS-3, &amp; WS-4'!$B$6='Watershed Precip Data'!$K$3,'Watershed Precip Data'!K365)</f>
        <v>#N/A</v>
      </c>
      <c r="I363" s="238" t="e">
        <f>MIN(J363,G363+C363)</f>
        <v>#VALUE!</v>
      </c>
      <c r="J363" s="236" t="e">
        <f>'FM-1 &amp; FM-3'!$B$13*_xlfn.IFS(A363=$O$3,$R$3,A363=$O$4,$R$4,A363=$O$5,$R$5,A363=$O$6,$R$6,A363=$O$7,$R$7,A363=$O$8,$R$8,A363=$O$9, $R$9,A363=$O$10,$R$10,A363=$O$11,$R$11,A363=$O$12,$R$12,A363=$O$13,$R$13,A363=$O$14,$R$14)/30</f>
        <v>#VALUE!</v>
      </c>
    </row>
    <row r="364" spans="1:10">
      <c r="A364" s="19">
        <v>12</v>
      </c>
      <c r="B364" s="18">
        <v>27</v>
      </c>
      <c r="C364" s="70" t="e">
        <f>'WS-2, WS-3, &amp; WS-4'!$B$28*$M$3*H364</f>
        <v>#VALUE!</v>
      </c>
      <c r="D364" s="70">
        <v>0</v>
      </c>
      <c r="E364" s="70" t="e">
        <f>MAX(0,F364-$M$4)</f>
        <v>#VALUE!</v>
      </c>
      <c r="F364" s="71" t="e">
        <f t="shared" si="10"/>
        <v>#VALUE!</v>
      </c>
      <c r="G364" s="70" t="e">
        <f t="shared" si="11"/>
        <v>#VALUE!</v>
      </c>
      <c r="H364" s="70" t="e">
        <f>_xlfn.IFS('WS-2, WS-3, &amp; WS-4'!$B$6='Watershed Precip Data'!$C$3,'Watershed Precip Data'!C366,'Watershed Precip Data'!$C$14='Watershed Precip Data'!$D$3,'Watershed Precip Data'!D366,'WS-2, WS-3, &amp; WS-4'!$B$6='Watershed Precip Data'!$E$3,'Watershed Precip Data'!E366,'WS-2, WS-3, &amp; WS-4'!$B$6='Watershed Precip Data'!$F$3,'Watershed Precip Data'!F366,'WS-2, WS-3, &amp; WS-4'!$B$6='Watershed Precip Data'!$G$3,'Watershed Precip Data'!G366,'Watershed Precip Data'!$C$14='Watershed Precip Data'!$H$3,'Watershed Precip Data'!H366,'WS-2, WS-3, &amp; WS-4'!$B$6='Watershed Precip Data'!$I$3,'Watershed Precip Data'!I366,'WS-2, WS-3, &amp; WS-4'!$B$6='Watershed Precip Data'!$J$3,'Watershed Precip Data'!J366,'WS-2, WS-3, &amp; WS-4'!$B$6='Watershed Precip Data'!$K$3,'Watershed Precip Data'!K366)</f>
        <v>#N/A</v>
      </c>
      <c r="I364" s="238" t="e">
        <f>MIN(J364,G364+C364)</f>
        <v>#VALUE!</v>
      </c>
      <c r="J364" s="236" t="e">
        <f>'FM-1 &amp; FM-3'!$B$13*_xlfn.IFS(A364=$O$3,$R$3,A364=$O$4,$R$4,A364=$O$5,$R$5,A364=$O$6,$R$6,A364=$O$7,$R$7,A364=$O$8,$R$8,A364=$O$9, $R$9,A364=$O$10,$R$10,A364=$O$11,$R$11,A364=$O$12,$R$12,A364=$O$13,$R$13,A364=$O$14,$R$14)/30</f>
        <v>#VALUE!</v>
      </c>
    </row>
    <row r="365" spans="1:10">
      <c r="A365" s="19">
        <v>12</v>
      </c>
      <c r="B365" s="18">
        <v>28</v>
      </c>
      <c r="C365" s="70" t="e">
        <f>'WS-2, WS-3, &amp; WS-4'!$B$28*$M$3*H365</f>
        <v>#VALUE!</v>
      </c>
      <c r="D365" s="70">
        <v>0</v>
      </c>
      <c r="E365" s="70" t="e">
        <f>MAX(0,F365-$M$4)</f>
        <v>#VALUE!</v>
      </c>
      <c r="F365" s="71" t="e">
        <f t="shared" si="10"/>
        <v>#VALUE!</v>
      </c>
      <c r="G365" s="70" t="e">
        <f t="shared" si="11"/>
        <v>#VALUE!</v>
      </c>
      <c r="H365" s="70" t="e">
        <f>_xlfn.IFS('WS-2, WS-3, &amp; WS-4'!$B$6='Watershed Precip Data'!$C$3,'Watershed Precip Data'!C367,'Watershed Precip Data'!$C$14='Watershed Precip Data'!$D$3,'Watershed Precip Data'!D367,'WS-2, WS-3, &amp; WS-4'!$B$6='Watershed Precip Data'!$E$3,'Watershed Precip Data'!E367,'WS-2, WS-3, &amp; WS-4'!$B$6='Watershed Precip Data'!$F$3,'Watershed Precip Data'!F367,'WS-2, WS-3, &amp; WS-4'!$B$6='Watershed Precip Data'!$G$3,'Watershed Precip Data'!G367,'Watershed Precip Data'!$C$14='Watershed Precip Data'!$H$3,'Watershed Precip Data'!H367,'WS-2, WS-3, &amp; WS-4'!$B$6='Watershed Precip Data'!$I$3,'Watershed Precip Data'!I367,'WS-2, WS-3, &amp; WS-4'!$B$6='Watershed Precip Data'!$J$3,'Watershed Precip Data'!J367,'WS-2, WS-3, &amp; WS-4'!$B$6='Watershed Precip Data'!$K$3,'Watershed Precip Data'!K367)</f>
        <v>#N/A</v>
      </c>
      <c r="I365" s="238" t="e">
        <f>MIN(J365,G365+C365)</f>
        <v>#VALUE!</v>
      </c>
      <c r="J365" s="236" t="e">
        <f>'FM-1 &amp; FM-3'!$B$13*_xlfn.IFS(A365=$O$3,$R$3,A365=$O$4,$R$4,A365=$O$5,$R$5,A365=$O$6,$R$6,A365=$O$7,$R$7,A365=$O$8,$R$8,A365=$O$9, $R$9,A365=$O$10,$R$10,A365=$O$11,$R$11,A365=$O$12,$R$12,A365=$O$13,$R$13,A365=$O$14,$R$14)/30</f>
        <v>#VALUE!</v>
      </c>
    </row>
    <row r="366" spans="1:10">
      <c r="A366" s="19">
        <v>12</v>
      </c>
      <c r="B366" s="18">
        <v>29</v>
      </c>
      <c r="C366" s="70" t="e">
        <f>'WS-2, WS-3, &amp; WS-4'!$B$28*$M$3*H366</f>
        <v>#VALUE!</v>
      </c>
      <c r="D366" s="70">
        <v>0</v>
      </c>
      <c r="E366" s="70" t="e">
        <f>MAX(0,F366-$M$4)</f>
        <v>#VALUE!</v>
      </c>
      <c r="F366" s="71" t="e">
        <f t="shared" si="10"/>
        <v>#VALUE!</v>
      </c>
      <c r="G366" s="70" t="e">
        <f t="shared" si="11"/>
        <v>#VALUE!</v>
      </c>
      <c r="H366" s="70" t="e">
        <f>_xlfn.IFS('WS-2, WS-3, &amp; WS-4'!$B$6='Watershed Precip Data'!$C$3,'Watershed Precip Data'!C368,'Watershed Precip Data'!$C$14='Watershed Precip Data'!$D$3,'Watershed Precip Data'!D368,'WS-2, WS-3, &amp; WS-4'!$B$6='Watershed Precip Data'!$E$3,'Watershed Precip Data'!E368,'WS-2, WS-3, &amp; WS-4'!$B$6='Watershed Precip Data'!$F$3,'Watershed Precip Data'!F368,'WS-2, WS-3, &amp; WS-4'!$B$6='Watershed Precip Data'!$G$3,'Watershed Precip Data'!G368,'Watershed Precip Data'!$C$14='Watershed Precip Data'!$H$3,'Watershed Precip Data'!H368,'WS-2, WS-3, &amp; WS-4'!$B$6='Watershed Precip Data'!$I$3,'Watershed Precip Data'!I368,'WS-2, WS-3, &amp; WS-4'!$B$6='Watershed Precip Data'!$J$3,'Watershed Precip Data'!J368,'WS-2, WS-3, &amp; WS-4'!$B$6='Watershed Precip Data'!$K$3,'Watershed Precip Data'!K368)</f>
        <v>#N/A</v>
      </c>
      <c r="I366" s="238" t="e">
        <f>MIN(J366,G366+C366)</f>
        <v>#VALUE!</v>
      </c>
      <c r="J366" s="236" t="e">
        <f>'FM-1 &amp; FM-3'!$B$13*_xlfn.IFS(A366=$O$3,$R$3,A366=$O$4,$R$4,A366=$O$5,$R$5,A366=$O$6,$R$6,A366=$O$7,$R$7,A366=$O$8,$R$8,A366=$O$9, $R$9,A366=$O$10,$R$10,A366=$O$11,$R$11,A366=$O$12,$R$12,A366=$O$13,$R$13,A366=$O$14,$R$14)/30</f>
        <v>#VALUE!</v>
      </c>
    </row>
    <row r="367" spans="1:10">
      <c r="A367" s="19">
        <v>12</v>
      </c>
      <c r="B367" s="18">
        <v>30</v>
      </c>
      <c r="C367" s="70" t="e">
        <f>'WS-2, WS-3, &amp; WS-4'!$B$28*$M$3*H367</f>
        <v>#VALUE!</v>
      </c>
      <c r="D367" s="70">
        <v>0</v>
      </c>
      <c r="E367" s="70" t="e">
        <f>MAX(0,F367-$M$4)</f>
        <v>#VALUE!</v>
      </c>
      <c r="F367" s="71" t="e">
        <f t="shared" si="10"/>
        <v>#VALUE!</v>
      </c>
      <c r="G367" s="70" t="e">
        <f t="shared" si="11"/>
        <v>#VALUE!</v>
      </c>
      <c r="H367" s="70" t="e">
        <f>_xlfn.IFS('WS-2, WS-3, &amp; WS-4'!$B$6='Watershed Precip Data'!$C$3,'Watershed Precip Data'!C369,'Watershed Precip Data'!$C$14='Watershed Precip Data'!$D$3,'Watershed Precip Data'!D369,'WS-2, WS-3, &amp; WS-4'!$B$6='Watershed Precip Data'!$E$3,'Watershed Precip Data'!E369,'WS-2, WS-3, &amp; WS-4'!$B$6='Watershed Precip Data'!$F$3,'Watershed Precip Data'!F369,'WS-2, WS-3, &amp; WS-4'!$B$6='Watershed Precip Data'!$G$3,'Watershed Precip Data'!G369,'Watershed Precip Data'!$C$14='Watershed Precip Data'!$H$3,'Watershed Precip Data'!H369,'WS-2, WS-3, &amp; WS-4'!$B$6='Watershed Precip Data'!$I$3,'Watershed Precip Data'!I369,'WS-2, WS-3, &amp; WS-4'!$B$6='Watershed Precip Data'!$J$3,'Watershed Precip Data'!J369,'WS-2, WS-3, &amp; WS-4'!$B$6='Watershed Precip Data'!$K$3,'Watershed Precip Data'!K369)</f>
        <v>#N/A</v>
      </c>
      <c r="I367" s="238" t="e">
        <f>MIN(J367,G367+C367)</f>
        <v>#VALUE!</v>
      </c>
      <c r="J367" s="236" t="e">
        <f>'FM-1 &amp; FM-3'!$B$13*_xlfn.IFS(A367=$O$3,$R$3,A367=$O$4,$R$4,A367=$O$5,$R$5,A367=$O$6,$R$6,A367=$O$7,$R$7,A367=$O$8,$R$8,A367=$O$9, $R$9,A367=$O$10,$R$10,A367=$O$11,$R$11,A367=$O$12,$R$12,A367=$O$13,$R$13,A367=$O$14,$R$14)/30</f>
        <v>#VALUE!</v>
      </c>
    </row>
    <row r="368" spans="1:10">
      <c r="A368" s="19">
        <v>12</v>
      </c>
      <c r="B368" s="18">
        <v>31</v>
      </c>
      <c r="C368" s="70" t="e">
        <f>'WS-2, WS-3, &amp; WS-4'!$B$28*$M$3*H368</f>
        <v>#VALUE!</v>
      </c>
      <c r="D368" s="70">
        <v>0</v>
      </c>
      <c r="E368" s="70" t="e">
        <f>MAX(0,F368-$M$4)</f>
        <v>#VALUE!</v>
      </c>
      <c r="F368" s="71" t="e">
        <f t="shared" si="10"/>
        <v>#VALUE!</v>
      </c>
      <c r="G368" s="70" t="e">
        <f t="shared" si="11"/>
        <v>#VALUE!</v>
      </c>
      <c r="H368" s="70" t="e">
        <f>_xlfn.IFS('WS-2, WS-3, &amp; WS-4'!$B$6='Watershed Precip Data'!$C$3,'Watershed Precip Data'!C370,'Watershed Precip Data'!$C$14='Watershed Precip Data'!$D$3,'Watershed Precip Data'!D370,'WS-2, WS-3, &amp; WS-4'!$B$6='Watershed Precip Data'!$E$3,'Watershed Precip Data'!E370,'WS-2, WS-3, &amp; WS-4'!$B$6='Watershed Precip Data'!$F$3,'Watershed Precip Data'!F370,'WS-2, WS-3, &amp; WS-4'!$B$6='Watershed Precip Data'!$G$3,'Watershed Precip Data'!G370,'Watershed Precip Data'!$C$14='Watershed Precip Data'!$H$3,'Watershed Precip Data'!H370,'WS-2, WS-3, &amp; WS-4'!$B$6='Watershed Precip Data'!$I$3,'Watershed Precip Data'!I370,'WS-2, WS-3, &amp; WS-4'!$B$6='Watershed Precip Data'!$J$3,'Watershed Precip Data'!J370,'WS-2, WS-3, &amp; WS-4'!$B$6='Watershed Precip Data'!$K$3,'Watershed Precip Data'!K370)</f>
        <v>#N/A</v>
      </c>
      <c r="I368" s="238" t="e">
        <f>MIN(J368,G368+C368)</f>
        <v>#VALUE!</v>
      </c>
      <c r="J368" s="236" t="e">
        <f>'FM-1 &amp; FM-3'!$B$13*_xlfn.IFS(A368=$O$3,$R$3,A368=$O$4,$R$4,A368=$O$5,$R$5,A368=$O$6,$R$6,A368=$O$7,$R$7,A368=$O$8,$R$8,A368=$O$9, $R$9,A368=$O$10,$R$10,A368=$O$11,$R$11,A368=$O$12,$R$12,A368=$O$13,$R$13,A368=$O$14,$R$14)/30</f>
        <v>#VALUE!</v>
      </c>
    </row>
    <row r="370" spans="3:10">
      <c r="C370" s="67" t="s">
        <v>91</v>
      </c>
      <c r="D370" s="89">
        <f>SUM(D2:D368)</f>
        <v>0</v>
      </c>
      <c r="I370" s="238" t="e">
        <f>SUM(I3:I368)</f>
        <v>#VALUE!</v>
      </c>
      <c r="J370" s="88" t="s">
        <v>91</v>
      </c>
    </row>
  </sheetData>
  <sheetProtection algorithmName="SHA-512" hashValue="k02ptiD173i6D1kA2hGwSlRIR21dunHELMD7gWg35DtztArgQNpactIoeXJ2Rj03qi5ttvlWPdiFLBlcklpEiA==" saltValue="fWXO3paAaG8V1EEzWwbfWw==" spinCount="100000" sheet="1" objects="1" scenarios="1" selectLockedCells="1" selectUnlockedCells="1"/>
  <mergeCells count="6">
    <mergeCell ref="Z2:Z3"/>
    <mergeCell ref="AA2:AA3"/>
    <mergeCell ref="U2:U3"/>
    <mergeCell ref="T2:T3"/>
    <mergeCell ref="V2:Y2"/>
    <mergeCell ref="O2:P2"/>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8"/>
  <sheetViews>
    <sheetView workbookViewId="0">
      <selection activeCell="D27" sqref="D27"/>
    </sheetView>
  </sheetViews>
  <sheetFormatPr defaultRowHeight="15"/>
  <cols>
    <col min="3" max="3" width="53.5703125" customWidth="1"/>
    <col min="4" max="4" width="20.5703125" customWidth="1"/>
    <col min="5" max="5" width="21.140625" customWidth="1"/>
    <col min="6" max="6" width="15.85546875" customWidth="1"/>
    <col min="7" max="7" width="82.28515625" customWidth="1"/>
    <col min="11" max="16" width="15.5703125" customWidth="1"/>
    <col min="17" max="17" width="114.5703125" customWidth="1"/>
  </cols>
  <sheetData>
    <row r="1" spans="2:17" ht="29.25" thickBot="1">
      <c r="B1" s="151" t="s">
        <v>169</v>
      </c>
    </row>
    <row r="2" spans="2:17" ht="45">
      <c r="B2" s="169" t="s">
        <v>168</v>
      </c>
      <c r="C2" s="178" t="s">
        <v>167</v>
      </c>
      <c r="D2" s="178" t="s">
        <v>166</v>
      </c>
      <c r="E2" s="177" t="s">
        <v>165</v>
      </c>
      <c r="F2" s="176" t="s">
        <v>164</v>
      </c>
      <c r="G2" s="175" t="s">
        <v>128</v>
      </c>
      <c r="K2" s="146" t="s">
        <v>163</v>
      </c>
      <c r="L2" s="146" t="s">
        <v>162</v>
      </c>
      <c r="M2" s="146" t="s">
        <v>161</v>
      </c>
      <c r="N2" s="146" t="s">
        <v>161</v>
      </c>
      <c r="O2" s="145" t="s">
        <v>161</v>
      </c>
      <c r="P2" s="144" t="s">
        <v>160</v>
      </c>
      <c r="Q2" s="69" t="s">
        <v>159</v>
      </c>
    </row>
    <row r="3" spans="2:17">
      <c r="B3" s="169">
        <v>0</v>
      </c>
      <c r="C3" s="174"/>
      <c r="D3" s="174"/>
      <c r="E3" s="173"/>
      <c r="F3" s="172">
        <v>0</v>
      </c>
      <c r="G3" s="69"/>
      <c r="K3" s="143" t="s">
        <v>158</v>
      </c>
      <c r="L3" s="166">
        <v>0.41</v>
      </c>
      <c r="M3" s="165">
        <v>1</v>
      </c>
      <c r="N3" s="164">
        <v>4</v>
      </c>
      <c r="O3" s="163">
        <v>8</v>
      </c>
      <c r="P3" s="160">
        <f t="shared" ref="P3:P9" si="0">VLOOKUP(M3,$B$3:$F$12,5,FALSE)+VLOOKUP(N3,$B$3:$F$12,5,FALSE)+VLOOKUP(O3,$B$3:$F$12,5,FALSE)</f>
        <v>3.4875826433344579</v>
      </c>
      <c r="Q3" s="171"/>
    </row>
    <row r="4" spans="2:17">
      <c r="B4" s="169">
        <v>1</v>
      </c>
      <c r="C4" s="153" t="s">
        <v>157</v>
      </c>
      <c r="D4" s="161">
        <v>9727</v>
      </c>
      <c r="E4" s="157">
        <f>D4/3.06888785</f>
        <v>3169.5521229294841</v>
      </c>
      <c r="F4" s="160">
        <f>E4*0.001</f>
        <v>3.1695521229294843</v>
      </c>
      <c r="G4" s="147" t="s">
        <v>156</v>
      </c>
      <c r="K4" s="143" t="s">
        <v>155</v>
      </c>
      <c r="L4" s="166">
        <v>0.22</v>
      </c>
      <c r="M4" s="165">
        <v>1</v>
      </c>
      <c r="N4" s="164">
        <v>4</v>
      </c>
      <c r="O4" s="163">
        <v>8</v>
      </c>
      <c r="P4" s="160">
        <f t="shared" si="0"/>
        <v>3.4875826433344579</v>
      </c>
      <c r="Q4" s="147"/>
    </row>
    <row r="5" spans="2:17">
      <c r="B5" s="159">
        <v>2</v>
      </c>
      <c r="C5" s="153" t="s">
        <v>154</v>
      </c>
      <c r="D5" s="158">
        <v>110</v>
      </c>
      <c r="E5" s="170">
        <f>D5/3.06888785</f>
        <v>35.84360373416709</v>
      </c>
      <c r="F5" s="160">
        <f>E5*0.001</f>
        <v>3.584360373416709E-2</v>
      </c>
      <c r="G5" s="155" t="s">
        <v>134</v>
      </c>
      <c r="K5" s="143" t="s">
        <v>153</v>
      </c>
      <c r="L5" s="166">
        <v>0.17</v>
      </c>
      <c r="M5" s="165">
        <v>1</v>
      </c>
      <c r="N5" s="164">
        <v>4</v>
      </c>
      <c r="O5" s="163">
        <v>8</v>
      </c>
      <c r="P5" s="160">
        <f t="shared" si="0"/>
        <v>3.4875826433344579</v>
      </c>
      <c r="Q5" s="147"/>
    </row>
    <row r="6" spans="2:17">
      <c r="B6" s="169">
        <v>3</v>
      </c>
      <c r="C6" s="153" t="s">
        <v>152</v>
      </c>
      <c r="D6" s="161">
        <v>1820</v>
      </c>
      <c r="E6" s="157">
        <f>D6/3.06888785</f>
        <v>593.0487163289464</v>
      </c>
      <c r="F6" s="160">
        <f>E6*0.001</f>
        <v>0.5930487163289464</v>
      </c>
      <c r="G6" s="147" t="s">
        <v>151</v>
      </c>
      <c r="K6" s="143" t="s">
        <v>150</v>
      </c>
      <c r="L6" s="166">
        <v>0.06</v>
      </c>
      <c r="M6" s="165">
        <v>6</v>
      </c>
      <c r="N6" s="164">
        <v>0</v>
      </c>
      <c r="O6" s="163">
        <v>0</v>
      </c>
      <c r="P6" s="160">
        <f t="shared" si="0"/>
        <v>4.9000000000000004</v>
      </c>
      <c r="Q6" s="147"/>
    </row>
    <row r="7" spans="2:17">
      <c r="B7" s="169">
        <v>4</v>
      </c>
      <c r="C7" s="153" t="s">
        <v>149</v>
      </c>
      <c r="D7" s="161">
        <v>684</v>
      </c>
      <c r="E7" s="157">
        <f>D7/3.06888785</f>
        <v>222.88204503791169</v>
      </c>
      <c r="F7" s="160">
        <f>E7*0.001</f>
        <v>0.2228820450379117</v>
      </c>
      <c r="G7" s="147" t="s">
        <v>148</v>
      </c>
      <c r="K7" s="143" t="s">
        <v>147</v>
      </c>
      <c r="L7" s="166">
        <v>0.05</v>
      </c>
      <c r="M7" s="165">
        <v>3</v>
      </c>
      <c r="N7" s="164">
        <v>5</v>
      </c>
      <c r="O7" s="163">
        <v>8</v>
      </c>
      <c r="P7" s="160">
        <f t="shared" si="0"/>
        <v>1.8612605866323855</v>
      </c>
      <c r="Q7" s="147"/>
    </row>
    <row r="8" spans="2:17">
      <c r="B8" s="159">
        <v>5</v>
      </c>
      <c r="C8" s="153" t="s">
        <v>146</v>
      </c>
      <c r="D8" s="161">
        <v>3600</v>
      </c>
      <c r="E8" s="157">
        <f>D8/3.06888785</f>
        <v>1173.0633949363773</v>
      </c>
      <c r="F8" s="160">
        <f>E8*0.001</f>
        <v>1.1730633949363773</v>
      </c>
      <c r="G8" s="147" t="s">
        <v>145</v>
      </c>
      <c r="K8" s="143" t="s">
        <v>144</v>
      </c>
      <c r="L8" s="166">
        <v>0.04</v>
      </c>
      <c r="M8" s="165">
        <v>2</v>
      </c>
      <c r="N8" s="164">
        <v>4</v>
      </c>
      <c r="O8" s="163">
        <v>8</v>
      </c>
      <c r="P8" s="160">
        <f t="shared" si="0"/>
        <v>0.35387412413914054</v>
      </c>
      <c r="Q8" s="147"/>
    </row>
    <row r="9" spans="2:17" ht="15.75" thickBot="1">
      <c r="B9" s="159">
        <v>6</v>
      </c>
      <c r="C9" s="153" t="s">
        <v>143</v>
      </c>
      <c r="D9" s="143"/>
      <c r="E9" s="168"/>
      <c r="F9" s="167">
        <v>4.9000000000000004</v>
      </c>
      <c r="G9" s="155" t="s">
        <v>142</v>
      </c>
      <c r="K9" s="143" t="s">
        <v>141</v>
      </c>
      <c r="L9" s="166">
        <v>1</v>
      </c>
      <c r="M9" s="165">
        <v>2</v>
      </c>
      <c r="N9" s="164">
        <v>7</v>
      </c>
      <c r="O9" s="163">
        <v>9</v>
      </c>
      <c r="P9" s="156">
        <f t="shared" si="0"/>
        <v>2.9698054948472619</v>
      </c>
      <c r="Q9" s="147" t="s">
        <v>140</v>
      </c>
    </row>
    <row r="10" spans="2:17">
      <c r="B10" s="159">
        <v>7</v>
      </c>
      <c r="C10" s="153" t="s">
        <v>139</v>
      </c>
      <c r="D10" s="162">
        <v>7604</v>
      </c>
      <c r="E10" s="157">
        <f>D10/3.06888785</f>
        <v>2477.7705708600593</v>
      </c>
      <c r="F10" s="160">
        <f>E10*0.001</f>
        <v>2.4777705708600593</v>
      </c>
      <c r="G10" s="155" t="s">
        <v>134</v>
      </c>
      <c r="K10" s="92" t="s">
        <v>138</v>
      </c>
    </row>
    <row r="11" spans="2:17">
      <c r="B11" s="159">
        <v>8</v>
      </c>
      <c r="C11" s="153" t="s">
        <v>137</v>
      </c>
      <c r="D11" s="161">
        <v>292</v>
      </c>
      <c r="E11" s="157">
        <f>D11/3.06888785</f>
        <v>95.148475367061721</v>
      </c>
      <c r="F11" s="160">
        <f>E11*0.001</f>
        <v>9.5148475367061724E-2</v>
      </c>
      <c r="G11" s="147" t="s">
        <v>136</v>
      </c>
    </row>
    <row r="12" spans="2:17" ht="15.75" thickBot="1">
      <c r="B12" s="159">
        <v>9</v>
      </c>
      <c r="C12" s="153" t="s">
        <v>135</v>
      </c>
      <c r="D12" s="158">
        <v>1400</v>
      </c>
      <c r="E12" s="157">
        <f>D12/3.06888785</f>
        <v>456.19132025303566</v>
      </c>
      <c r="F12" s="156">
        <f>E12*0.001</f>
        <v>0.45619132025303566</v>
      </c>
      <c r="G12" s="155" t="s">
        <v>134</v>
      </c>
    </row>
    <row r="14" spans="2:17" ht="15.75" thickBot="1"/>
    <row r="15" spans="2:17">
      <c r="D15" s="68" t="s">
        <v>133</v>
      </c>
      <c r="E15" s="154" t="s">
        <v>132</v>
      </c>
      <c r="F15" s="37" t="s">
        <v>128</v>
      </c>
    </row>
    <row r="16" spans="2:17" ht="15.75" thickBot="1">
      <c r="C16" s="153" t="s">
        <v>131</v>
      </c>
      <c r="D16" s="141">
        <v>570.5</v>
      </c>
      <c r="E16" s="152">
        <f>D16*0.000453592</f>
        <v>0.25877423599999999</v>
      </c>
      <c r="F16" s="147" t="s">
        <v>130</v>
      </c>
    </row>
    <row r="22" spans="2:7" ht="28.5">
      <c r="B22" s="151" t="s">
        <v>129</v>
      </c>
    </row>
    <row r="23" spans="2:7" ht="15.75" thickBot="1">
      <c r="F23" s="150" t="s">
        <v>128</v>
      </c>
    </row>
    <row r="24" spans="2:7" ht="15.75" thickBot="1">
      <c r="C24" s="141" t="s">
        <v>127</v>
      </c>
      <c r="D24" s="149">
        <v>0.15390000000000001</v>
      </c>
      <c r="E24" s="148" t="s">
        <v>126</v>
      </c>
      <c r="F24" s="147" t="s">
        <v>125</v>
      </c>
    </row>
    <row r="25" spans="2:7" ht="15.75" thickBot="1"/>
    <row r="26" spans="2:7" ht="45">
      <c r="B26" s="3"/>
      <c r="D26" s="146" t="s">
        <v>124</v>
      </c>
      <c r="E26" s="145" t="s">
        <v>123</v>
      </c>
      <c r="F26" s="144" t="s">
        <v>122</v>
      </c>
      <c r="G26" s="3"/>
    </row>
    <row r="27" spans="2:7">
      <c r="B27" s="3"/>
      <c r="C27" s="141" t="s">
        <v>121</v>
      </c>
      <c r="D27" s="143" t="str">
        <f>'E-4'!B29</f>
        <v>-</v>
      </c>
      <c r="E27" s="141" t="str">
        <f>D27</f>
        <v>-</v>
      </c>
      <c r="F27" s="140" t="e">
        <f>E27*0.001</f>
        <v>#VALUE!</v>
      </c>
      <c r="G27" s="3"/>
    </row>
    <row r="28" spans="2:7">
      <c r="B28" s="3"/>
      <c r="C28" s="141" t="s">
        <v>120</v>
      </c>
      <c r="D28" s="142" t="str">
        <f>'E-4'!B33</f>
        <v>$</v>
      </c>
      <c r="E28" s="137" t="e">
        <f>D28*D24</f>
        <v>#VALUE!</v>
      </c>
      <c r="F28" s="140" t="e">
        <f>E28*0.001</f>
        <v>#VALUE!</v>
      </c>
      <c r="G28" s="3"/>
    </row>
    <row r="29" spans="2:7">
      <c r="B29" s="3"/>
      <c r="C29" s="139" t="s">
        <v>119</v>
      </c>
      <c r="D29" s="142">
        <f>'E-4'!B37</f>
        <v>0</v>
      </c>
      <c r="E29" s="141"/>
      <c r="F29" s="140"/>
      <c r="G29" s="3"/>
    </row>
    <row r="30" spans="2:7" ht="15.75" thickBot="1">
      <c r="B30" s="3"/>
      <c r="C30" s="139" t="s">
        <v>118</v>
      </c>
      <c r="D30" s="138">
        <f>'E-4'!B39</f>
        <v>0</v>
      </c>
      <c r="E30" s="137">
        <f>D29*D30*D24</f>
        <v>0</v>
      </c>
      <c r="F30" s="136">
        <f>E30*0.001</f>
        <v>0</v>
      </c>
      <c r="G30" s="3"/>
    </row>
    <row r="31" spans="2:7">
      <c r="B31" s="3"/>
      <c r="C31" s="3"/>
      <c r="D31" s="3"/>
      <c r="E31" s="3"/>
      <c r="F31" s="3"/>
      <c r="G31" s="3"/>
    </row>
    <row r="32" spans="2:7">
      <c r="B32" s="3"/>
      <c r="C32" s="3"/>
      <c r="D32" s="3"/>
      <c r="E32" s="3"/>
      <c r="F32" s="3"/>
      <c r="G32" s="3"/>
    </row>
    <row r="33" spans="2:8">
      <c r="B33" s="3"/>
      <c r="C33" s="3"/>
      <c r="D33" s="3"/>
      <c r="E33" s="3"/>
      <c r="F33" s="3"/>
      <c r="G33" s="3"/>
    </row>
    <row r="34" spans="2:8">
      <c r="B34" s="3"/>
      <c r="C34" s="3"/>
      <c r="D34" s="3"/>
      <c r="E34" s="3"/>
      <c r="F34" s="3"/>
      <c r="G34" s="3"/>
    </row>
    <row r="35" spans="2:8">
      <c r="B35" s="3"/>
      <c r="C35" s="3"/>
      <c r="D35" s="3"/>
      <c r="E35" s="3"/>
      <c r="F35" s="3"/>
      <c r="G35" s="3"/>
    </row>
    <row r="36" spans="2:8">
      <c r="B36" s="3"/>
      <c r="C36" s="3"/>
      <c r="D36" s="3"/>
      <c r="E36" s="3"/>
      <c r="F36" s="3"/>
      <c r="G36" s="3"/>
    </row>
    <row r="37" spans="2:8">
      <c r="B37" s="3"/>
      <c r="C37" s="3"/>
      <c r="D37" s="3"/>
      <c r="E37" s="3"/>
      <c r="F37" s="3"/>
      <c r="G37" s="3"/>
    </row>
    <row r="38" spans="2:8">
      <c r="B38" s="3"/>
      <c r="C38" s="3"/>
      <c r="D38" s="3"/>
      <c r="E38" s="3"/>
      <c r="F38" s="3"/>
      <c r="G38" s="3"/>
    </row>
    <row r="39" spans="2:8">
      <c r="B39" s="3"/>
      <c r="C39" s="3"/>
      <c r="D39" s="135"/>
      <c r="E39" s="44"/>
      <c r="F39" s="134"/>
      <c r="G39" s="3"/>
    </row>
    <row r="40" spans="2:8">
      <c r="B40" s="3"/>
      <c r="C40" s="3"/>
      <c r="D40" s="3"/>
      <c r="E40" s="3"/>
      <c r="F40" s="3"/>
      <c r="G40" s="3"/>
    </row>
    <row r="41" spans="2:8">
      <c r="B41" s="3"/>
      <c r="C41" s="3"/>
      <c r="D41" s="3"/>
      <c r="E41" s="3"/>
      <c r="F41" s="3"/>
      <c r="G41" s="92"/>
      <c r="H41" s="3"/>
    </row>
    <row r="42" spans="2:8">
      <c r="B42" s="3"/>
      <c r="C42" s="3"/>
      <c r="D42" s="3"/>
      <c r="E42" s="3"/>
      <c r="F42" s="3"/>
      <c r="G42" s="3"/>
    </row>
    <row r="43" spans="2:8">
      <c r="B43" s="3"/>
      <c r="C43" s="3"/>
      <c r="D43" s="3"/>
      <c r="E43" s="3"/>
      <c r="F43" s="3"/>
      <c r="G43" s="3"/>
    </row>
    <row r="44" spans="2:8">
      <c r="B44" s="3"/>
      <c r="C44" s="3"/>
      <c r="D44" s="133"/>
      <c r="E44" s="133"/>
      <c r="F44" s="133"/>
      <c r="G44" s="3"/>
    </row>
    <row r="45" spans="2:8">
      <c r="B45" s="3"/>
      <c r="C45" s="3"/>
      <c r="D45" s="3"/>
      <c r="E45" s="3"/>
      <c r="F45" s="3"/>
      <c r="G45" s="3"/>
    </row>
    <row r="46" spans="2:8">
      <c r="B46" s="3"/>
      <c r="C46" s="3"/>
      <c r="D46" s="3"/>
      <c r="E46" s="3"/>
      <c r="F46" s="3"/>
      <c r="G46" s="3"/>
    </row>
    <row r="47" spans="2:8">
      <c r="B47" s="3"/>
      <c r="C47" s="3"/>
      <c r="D47" s="133"/>
      <c r="E47" s="133"/>
      <c r="F47" s="3"/>
      <c r="G47" s="3"/>
    </row>
    <row r="48" spans="2:8">
      <c r="B48" s="3"/>
      <c r="C48" s="3"/>
      <c r="D48" s="3"/>
      <c r="E48" s="3"/>
      <c r="F48" s="3"/>
      <c r="G48" s="3"/>
    </row>
    <row r="49" spans="2:7">
      <c r="B49" s="3"/>
      <c r="C49" s="3"/>
      <c r="D49" s="3"/>
      <c r="E49" s="3"/>
      <c r="F49" s="3"/>
      <c r="G49" s="3"/>
    </row>
    <row r="50" spans="2:7">
      <c r="B50" s="3"/>
      <c r="C50" s="3"/>
      <c r="D50" s="3"/>
      <c r="E50" s="132"/>
      <c r="F50" s="3"/>
      <c r="G50" s="3"/>
    </row>
    <row r="51" spans="2:7">
      <c r="B51" s="3"/>
      <c r="C51" s="3"/>
      <c r="D51" s="3"/>
      <c r="E51" s="3"/>
      <c r="F51" s="3"/>
      <c r="G51" s="3"/>
    </row>
    <row r="52" spans="2:7">
      <c r="B52" s="3"/>
      <c r="C52" s="3"/>
      <c r="D52" s="3"/>
      <c r="E52" s="3"/>
      <c r="F52" s="3"/>
      <c r="G52" s="3"/>
    </row>
    <row r="53" spans="2:7">
      <c r="B53" s="3"/>
      <c r="C53" s="3"/>
      <c r="D53" s="3"/>
      <c r="E53" s="3"/>
      <c r="F53" s="3"/>
      <c r="G53" s="3"/>
    </row>
    <row r="54" spans="2:7">
      <c r="B54" s="3"/>
      <c r="C54" s="3"/>
      <c r="D54" s="3"/>
      <c r="E54" s="3"/>
      <c r="F54" s="3"/>
      <c r="G54" s="3"/>
    </row>
    <row r="55" spans="2:7">
      <c r="B55" s="3"/>
      <c r="C55" s="3"/>
      <c r="D55" s="3"/>
      <c r="E55" s="3"/>
      <c r="F55" s="3"/>
      <c r="G55" s="3"/>
    </row>
    <row r="56" spans="2:7">
      <c r="B56" s="3"/>
      <c r="C56" s="3"/>
      <c r="D56" s="3"/>
      <c r="E56" s="3"/>
      <c r="F56" s="3"/>
      <c r="G56" s="3"/>
    </row>
    <row r="57" spans="2:7">
      <c r="B57" s="3"/>
      <c r="C57" s="3"/>
      <c r="D57" s="3"/>
      <c r="E57" s="3"/>
      <c r="F57" s="3"/>
      <c r="G57" s="3"/>
    </row>
    <row r="58" spans="2:7">
      <c r="B58" s="3"/>
      <c r="C58" s="3"/>
      <c r="D58" s="3"/>
      <c r="E58" s="3"/>
      <c r="F58" s="3"/>
      <c r="G58" s="3"/>
    </row>
  </sheetData>
  <sheetProtection algorithmName="SHA-512" hashValue="cWHITDZfazh1QSrHwE8Tw26kgi0py0Zujg8yueeadYS3G08l/mbtF0eXaK+/V+hOQncWlsiN3FepW6d9xcYzpA==" saltValue="ZymsGoWDdsJFeRQBnPw92Q==" spinCount="100000" sheet="1" objects="1" scenarios="1" selectLockedCells="1" selectUnlockedCells="1"/>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371"/>
  <sheetViews>
    <sheetView workbookViewId="0">
      <selection activeCell="D27" sqref="D27"/>
    </sheetView>
  </sheetViews>
  <sheetFormatPr defaultRowHeight="15"/>
  <cols>
    <col min="3" max="3" width="16.85546875" bestFit="1" customWidth="1"/>
    <col min="4" max="5" width="17" bestFit="1" customWidth="1"/>
    <col min="6" max="6" width="15" customWidth="1"/>
    <col min="7" max="7" width="15.28515625" bestFit="1" customWidth="1"/>
    <col min="8" max="8" width="11.42578125" bestFit="1" customWidth="1"/>
    <col min="9" max="9" width="14.85546875" bestFit="1" customWidth="1"/>
    <col min="10" max="10" width="13.42578125" bestFit="1" customWidth="1"/>
    <col min="11" max="11" width="11.5703125" bestFit="1" customWidth="1"/>
  </cols>
  <sheetData>
    <row r="1" spans="1:11">
      <c r="A1" t="s">
        <v>26</v>
      </c>
    </row>
    <row r="2" spans="1:11" ht="23.25">
      <c r="A2" s="7"/>
      <c r="B2" s="8"/>
      <c r="C2" s="233" t="s">
        <v>21</v>
      </c>
      <c r="D2" s="233"/>
      <c r="E2" s="233"/>
      <c r="F2" s="233"/>
      <c r="G2" s="233"/>
      <c r="H2" s="233"/>
      <c r="I2" s="233"/>
      <c r="J2" s="233"/>
      <c r="K2" s="234"/>
    </row>
    <row r="3" spans="1:11">
      <c r="A3" s="17"/>
      <c r="B3" s="18"/>
      <c r="C3" s="12" t="s">
        <v>8</v>
      </c>
      <c r="D3" s="12" t="s">
        <v>7</v>
      </c>
      <c r="E3" s="12" t="s">
        <v>6</v>
      </c>
      <c r="F3" s="12" t="s">
        <v>5</v>
      </c>
      <c r="G3" s="12" t="s">
        <v>4</v>
      </c>
      <c r="H3" s="12" t="s">
        <v>3</v>
      </c>
      <c r="I3" s="12" t="s">
        <v>2</v>
      </c>
      <c r="J3" s="12" t="s">
        <v>1</v>
      </c>
      <c r="K3" s="13" t="s">
        <v>0</v>
      </c>
    </row>
    <row r="4" spans="1:11">
      <c r="A4" s="14" t="s">
        <v>10</v>
      </c>
      <c r="B4" s="16" t="s">
        <v>9</v>
      </c>
      <c r="C4" s="11" t="s">
        <v>14</v>
      </c>
      <c r="D4" s="11" t="s">
        <v>14</v>
      </c>
      <c r="E4" s="11" t="s">
        <v>14</v>
      </c>
      <c r="F4" s="11" t="s">
        <v>13</v>
      </c>
      <c r="G4" s="11" t="s">
        <v>13</v>
      </c>
      <c r="H4" s="11" t="s">
        <v>12</v>
      </c>
      <c r="I4" s="11" t="s">
        <v>11</v>
      </c>
      <c r="J4" s="11" t="s">
        <v>11</v>
      </c>
      <c r="K4" s="15" t="s">
        <v>25</v>
      </c>
    </row>
    <row r="5" spans="1:11">
      <c r="A5">
        <v>1</v>
      </c>
      <c r="B5" s="4">
        <v>1</v>
      </c>
      <c r="C5">
        <v>7.0999999999999994E-2</v>
      </c>
      <c r="D5">
        <v>7.0999999999999994E-2</v>
      </c>
      <c r="E5">
        <v>7.0999999999999994E-2</v>
      </c>
      <c r="F5">
        <v>1.0999999999999999E-2</v>
      </c>
      <c r="G5">
        <v>1.0999999999999999E-2</v>
      </c>
      <c r="H5">
        <v>5.7000000000000002E-2</v>
      </c>
      <c r="I5">
        <v>6.5000000000000002E-2</v>
      </c>
      <c r="J5">
        <v>6.5000000000000002E-2</v>
      </c>
      <c r="K5" s="4">
        <v>5.7000000000000002E-2</v>
      </c>
    </row>
    <row r="6" spans="1:11">
      <c r="A6">
        <v>1</v>
      </c>
      <c r="B6" s="4">
        <v>2</v>
      </c>
      <c r="C6">
        <v>7.0999999999999994E-2</v>
      </c>
      <c r="D6">
        <v>7.0999999999999994E-2</v>
      </c>
      <c r="E6">
        <v>7.0999999999999994E-2</v>
      </c>
      <c r="F6">
        <v>0.01</v>
      </c>
      <c r="G6">
        <v>0.01</v>
      </c>
      <c r="H6">
        <v>5.6000000000000001E-2</v>
      </c>
      <c r="I6">
        <v>6.6000000000000003E-2</v>
      </c>
      <c r="J6">
        <v>6.6000000000000003E-2</v>
      </c>
      <c r="K6" s="4">
        <v>5.8999999999999997E-2</v>
      </c>
    </row>
    <row r="7" spans="1:11">
      <c r="A7">
        <v>1</v>
      </c>
      <c r="B7" s="4">
        <v>3</v>
      </c>
      <c r="C7">
        <v>7.2999999999999995E-2</v>
      </c>
      <c r="D7">
        <v>7.2999999999999995E-2</v>
      </c>
      <c r="E7">
        <v>7.2999999999999995E-2</v>
      </c>
      <c r="F7">
        <v>8.9999999999999993E-3</v>
      </c>
      <c r="G7">
        <v>8.9999999999999993E-3</v>
      </c>
      <c r="H7">
        <v>6.2E-2</v>
      </c>
      <c r="I7">
        <v>6.7000000000000004E-2</v>
      </c>
      <c r="J7">
        <v>6.7000000000000004E-2</v>
      </c>
      <c r="K7" s="4">
        <v>0.06</v>
      </c>
    </row>
    <row r="8" spans="1:11">
      <c r="A8">
        <v>1</v>
      </c>
      <c r="B8" s="4">
        <v>4</v>
      </c>
      <c r="C8">
        <v>7.0999999999999994E-2</v>
      </c>
      <c r="D8">
        <v>7.0999999999999994E-2</v>
      </c>
      <c r="E8">
        <v>7.0999999999999994E-2</v>
      </c>
      <c r="F8">
        <v>8.9999999999999993E-3</v>
      </c>
      <c r="G8">
        <v>8.9999999999999993E-3</v>
      </c>
      <c r="H8">
        <v>6.3E-2</v>
      </c>
      <c r="I8">
        <v>6.8000000000000005E-2</v>
      </c>
      <c r="J8">
        <v>6.8000000000000005E-2</v>
      </c>
      <c r="K8" s="4">
        <v>5.8999999999999997E-2</v>
      </c>
    </row>
    <row r="9" spans="1:11">
      <c r="A9">
        <v>1</v>
      </c>
      <c r="B9" s="4">
        <v>5</v>
      </c>
      <c r="C9">
        <v>6.8000000000000005E-2</v>
      </c>
      <c r="D9">
        <v>6.8000000000000005E-2</v>
      </c>
      <c r="E9">
        <v>6.8000000000000005E-2</v>
      </c>
      <c r="F9">
        <v>8.9999999999999993E-3</v>
      </c>
      <c r="G9">
        <v>8.9999999999999993E-3</v>
      </c>
      <c r="H9">
        <v>6.4000000000000001E-2</v>
      </c>
      <c r="I9">
        <v>6.4000000000000001E-2</v>
      </c>
      <c r="J9">
        <v>6.4000000000000001E-2</v>
      </c>
      <c r="K9" s="4">
        <v>5.6000000000000001E-2</v>
      </c>
    </row>
    <row r="10" spans="1:11">
      <c r="A10">
        <v>1</v>
      </c>
      <c r="B10" s="4">
        <v>6</v>
      </c>
      <c r="C10">
        <v>6.5000000000000002E-2</v>
      </c>
      <c r="D10">
        <v>6.5000000000000002E-2</v>
      </c>
      <c r="E10">
        <v>6.5000000000000002E-2</v>
      </c>
      <c r="F10">
        <v>0.01</v>
      </c>
      <c r="G10">
        <v>0.01</v>
      </c>
      <c r="H10">
        <v>6.6000000000000003E-2</v>
      </c>
      <c r="I10">
        <v>6.3E-2</v>
      </c>
      <c r="J10">
        <v>6.3E-2</v>
      </c>
      <c r="K10" s="4">
        <v>5.5E-2</v>
      </c>
    </row>
    <row r="11" spans="1:11">
      <c r="A11">
        <v>1</v>
      </c>
      <c r="B11" s="4">
        <v>7</v>
      </c>
      <c r="C11">
        <v>6.6000000000000003E-2</v>
      </c>
      <c r="D11">
        <v>6.6000000000000003E-2</v>
      </c>
      <c r="E11">
        <v>6.6000000000000003E-2</v>
      </c>
      <c r="F11">
        <v>2.1000000000000001E-2</v>
      </c>
      <c r="G11">
        <v>2.1000000000000001E-2</v>
      </c>
      <c r="H11">
        <v>6.7000000000000004E-2</v>
      </c>
      <c r="I11">
        <v>6.4000000000000001E-2</v>
      </c>
      <c r="J11">
        <v>6.4000000000000001E-2</v>
      </c>
      <c r="K11" s="4">
        <v>5.7000000000000002E-2</v>
      </c>
    </row>
    <row r="12" spans="1:11">
      <c r="A12">
        <v>1</v>
      </c>
      <c r="B12" s="4">
        <v>8</v>
      </c>
      <c r="C12">
        <v>6.8000000000000005E-2</v>
      </c>
      <c r="D12">
        <v>6.8000000000000005E-2</v>
      </c>
      <c r="E12">
        <v>6.8000000000000005E-2</v>
      </c>
      <c r="F12">
        <v>2.9000000000000001E-2</v>
      </c>
      <c r="G12">
        <v>2.9000000000000001E-2</v>
      </c>
      <c r="H12">
        <v>6.7000000000000004E-2</v>
      </c>
      <c r="I12">
        <v>6.3E-2</v>
      </c>
      <c r="J12">
        <v>6.3E-2</v>
      </c>
      <c r="K12" s="4">
        <v>5.8000000000000003E-2</v>
      </c>
    </row>
    <row r="13" spans="1:11">
      <c r="A13">
        <v>1</v>
      </c>
      <c r="B13" s="4">
        <v>9</v>
      </c>
      <c r="C13">
        <v>6.6000000000000003E-2</v>
      </c>
      <c r="D13">
        <v>6.6000000000000003E-2</v>
      </c>
      <c r="E13">
        <v>6.6000000000000003E-2</v>
      </c>
      <c r="F13">
        <v>3.2000000000000001E-2</v>
      </c>
      <c r="G13">
        <v>3.2000000000000001E-2</v>
      </c>
      <c r="H13">
        <v>6.7000000000000004E-2</v>
      </c>
      <c r="I13">
        <v>6.4000000000000001E-2</v>
      </c>
      <c r="J13">
        <v>6.4000000000000001E-2</v>
      </c>
      <c r="K13" s="4">
        <v>5.7000000000000002E-2</v>
      </c>
    </row>
    <row r="14" spans="1:11">
      <c r="A14">
        <v>1</v>
      </c>
      <c r="B14" s="4">
        <v>10</v>
      </c>
      <c r="C14">
        <v>6.7000000000000004E-2</v>
      </c>
      <c r="D14">
        <v>6.7000000000000004E-2</v>
      </c>
      <c r="E14">
        <v>6.7000000000000004E-2</v>
      </c>
      <c r="F14">
        <v>3.4000000000000002E-2</v>
      </c>
      <c r="G14">
        <v>3.4000000000000002E-2</v>
      </c>
      <c r="H14">
        <v>6.6000000000000003E-2</v>
      </c>
      <c r="I14">
        <v>6.4000000000000001E-2</v>
      </c>
      <c r="J14">
        <v>6.4000000000000001E-2</v>
      </c>
      <c r="K14" s="4">
        <v>5.6000000000000001E-2</v>
      </c>
    </row>
    <row r="15" spans="1:11">
      <c r="A15">
        <v>1</v>
      </c>
      <c r="B15" s="4">
        <v>11</v>
      </c>
      <c r="C15">
        <v>6.7000000000000004E-2</v>
      </c>
      <c r="D15">
        <v>6.7000000000000004E-2</v>
      </c>
      <c r="E15">
        <v>6.7000000000000004E-2</v>
      </c>
      <c r="F15">
        <v>3.4000000000000002E-2</v>
      </c>
      <c r="G15">
        <v>3.4000000000000002E-2</v>
      </c>
      <c r="H15">
        <v>6.6000000000000003E-2</v>
      </c>
      <c r="I15">
        <v>6.5000000000000002E-2</v>
      </c>
      <c r="J15">
        <v>6.5000000000000002E-2</v>
      </c>
      <c r="K15" s="4">
        <v>5.8000000000000003E-2</v>
      </c>
    </row>
    <row r="16" spans="1:11">
      <c r="A16">
        <v>1</v>
      </c>
      <c r="B16" s="4">
        <v>12</v>
      </c>
      <c r="C16">
        <v>6.8000000000000005E-2</v>
      </c>
      <c r="D16">
        <v>6.8000000000000005E-2</v>
      </c>
      <c r="E16">
        <v>6.8000000000000005E-2</v>
      </c>
      <c r="F16">
        <v>3.1E-2</v>
      </c>
      <c r="G16">
        <v>3.1E-2</v>
      </c>
      <c r="H16">
        <v>6.9000000000000006E-2</v>
      </c>
      <c r="I16">
        <v>6.4000000000000001E-2</v>
      </c>
      <c r="J16">
        <v>6.4000000000000001E-2</v>
      </c>
      <c r="K16" s="4">
        <v>5.8999999999999997E-2</v>
      </c>
    </row>
    <row r="17" spans="1:11">
      <c r="A17">
        <v>1</v>
      </c>
      <c r="B17" s="4">
        <v>13</v>
      </c>
      <c r="C17">
        <v>6.8000000000000005E-2</v>
      </c>
      <c r="D17">
        <v>6.8000000000000005E-2</v>
      </c>
      <c r="E17">
        <v>6.8000000000000005E-2</v>
      </c>
      <c r="F17">
        <v>3.4000000000000002E-2</v>
      </c>
      <c r="G17">
        <v>3.4000000000000002E-2</v>
      </c>
      <c r="H17">
        <v>6.7000000000000004E-2</v>
      </c>
      <c r="I17">
        <v>6.2E-2</v>
      </c>
      <c r="J17">
        <v>6.2E-2</v>
      </c>
      <c r="K17" s="4">
        <v>5.7000000000000002E-2</v>
      </c>
    </row>
    <row r="18" spans="1:11">
      <c r="A18">
        <v>1</v>
      </c>
      <c r="B18" s="4">
        <v>14</v>
      </c>
      <c r="C18">
        <v>6.8000000000000005E-2</v>
      </c>
      <c r="D18">
        <v>6.8000000000000005E-2</v>
      </c>
      <c r="E18">
        <v>6.8000000000000005E-2</v>
      </c>
      <c r="F18">
        <v>3.5000000000000003E-2</v>
      </c>
      <c r="G18">
        <v>3.5000000000000003E-2</v>
      </c>
      <c r="H18">
        <v>6.9000000000000006E-2</v>
      </c>
      <c r="I18">
        <v>6.3E-2</v>
      </c>
      <c r="J18">
        <v>6.3E-2</v>
      </c>
      <c r="K18" s="4">
        <v>5.8999999999999997E-2</v>
      </c>
    </row>
    <row r="19" spans="1:11">
      <c r="A19">
        <v>1</v>
      </c>
      <c r="B19" s="4">
        <v>15</v>
      </c>
      <c r="C19">
        <v>6.8000000000000005E-2</v>
      </c>
      <c r="D19">
        <v>6.8000000000000005E-2</v>
      </c>
      <c r="E19">
        <v>6.8000000000000005E-2</v>
      </c>
      <c r="F19">
        <v>3.5000000000000003E-2</v>
      </c>
      <c r="G19">
        <v>3.5000000000000003E-2</v>
      </c>
      <c r="H19">
        <v>6.9000000000000006E-2</v>
      </c>
      <c r="I19">
        <v>6.4000000000000001E-2</v>
      </c>
      <c r="J19">
        <v>6.4000000000000001E-2</v>
      </c>
      <c r="K19" s="4">
        <v>5.8999999999999997E-2</v>
      </c>
    </row>
    <row r="20" spans="1:11">
      <c r="A20">
        <v>1</v>
      </c>
      <c r="B20" s="4">
        <v>16</v>
      </c>
      <c r="C20">
        <v>6.9000000000000006E-2</v>
      </c>
      <c r="D20">
        <v>6.9000000000000006E-2</v>
      </c>
      <c r="E20">
        <v>6.9000000000000006E-2</v>
      </c>
      <c r="F20">
        <v>3.5000000000000003E-2</v>
      </c>
      <c r="G20">
        <v>3.5000000000000003E-2</v>
      </c>
      <c r="H20">
        <v>6.9000000000000006E-2</v>
      </c>
      <c r="I20">
        <v>6.5000000000000002E-2</v>
      </c>
      <c r="J20">
        <v>6.5000000000000002E-2</v>
      </c>
      <c r="K20" s="4">
        <v>6.2E-2</v>
      </c>
    </row>
    <row r="21" spans="1:11">
      <c r="A21">
        <v>1</v>
      </c>
      <c r="B21" s="4">
        <v>17</v>
      </c>
      <c r="C21">
        <v>6.9000000000000006E-2</v>
      </c>
      <c r="D21">
        <v>6.9000000000000006E-2</v>
      </c>
      <c r="E21">
        <v>6.9000000000000006E-2</v>
      </c>
      <c r="F21">
        <v>3.5000000000000003E-2</v>
      </c>
      <c r="G21">
        <v>3.5000000000000003E-2</v>
      </c>
      <c r="H21">
        <v>6.8000000000000005E-2</v>
      </c>
      <c r="I21">
        <v>6.6000000000000003E-2</v>
      </c>
      <c r="J21">
        <v>6.6000000000000003E-2</v>
      </c>
      <c r="K21" s="4">
        <v>6.2E-2</v>
      </c>
    </row>
    <row r="22" spans="1:11">
      <c r="A22">
        <v>1</v>
      </c>
      <c r="B22" s="4">
        <v>18</v>
      </c>
      <c r="C22">
        <v>6.8000000000000005E-2</v>
      </c>
      <c r="D22">
        <v>6.8000000000000005E-2</v>
      </c>
      <c r="E22">
        <v>6.8000000000000005E-2</v>
      </c>
      <c r="F22">
        <v>3.5000000000000003E-2</v>
      </c>
      <c r="G22">
        <v>3.5000000000000003E-2</v>
      </c>
      <c r="H22">
        <v>6.4000000000000001E-2</v>
      </c>
      <c r="I22">
        <v>6.3E-2</v>
      </c>
      <c r="J22">
        <v>6.3E-2</v>
      </c>
      <c r="K22" s="4">
        <v>6.0999999999999999E-2</v>
      </c>
    </row>
    <row r="23" spans="1:11">
      <c r="A23">
        <v>1</v>
      </c>
      <c r="B23" s="4">
        <v>19</v>
      </c>
      <c r="C23">
        <v>6.9000000000000006E-2</v>
      </c>
      <c r="D23">
        <v>6.9000000000000006E-2</v>
      </c>
      <c r="E23">
        <v>6.9000000000000006E-2</v>
      </c>
      <c r="F23">
        <v>3.5000000000000003E-2</v>
      </c>
      <c r="G23">
        <v>3.5000000000000003E-2</v>
      </c>
      <c r="H23">
        <v>6.2E-2</v>
      </c>
      <c r="I23">
        <v>6.2E-2</v>
      </c>
      <c r="J23">
        <v>6.2E-2</v>
      </c>
      <c r="K23" s="4">
        <v>6.2E-2</v>
      </c>
    </row>
    <row r="24" spans="1:11">
      <c r="A24">
        <v>1</v>
      </c>
      <c r="B24" s="4">
        <v>20</v>
      </c>
      <c r="C24">
        <v>6.8000000000000005E-2</v>
      </c>
      <c r="D24">
        <v>6.8000000000000005E-2</v>
      </c>
      <c r="E24">
        <v>6.8000000000000005E-2</v>
      </c>
      <c r="F24">
        <v>3.5000000000000003E-2</v>
      </c>
      <c r="G24">
        <v>3.5000000000000003E-2</v>
      </c>
      <c r="H24">
        <v>5.8999999999999997E-2</v>
      </c>
      <c r="I24">
        <v>6.0999999999999999E-2</v>
      </c>
      <c r="J24">
        <v>6.0999999999999999E-2</v>
      </c>
      <c r="K24" s="4">
        <v>5.8999999999999997E-2</v>
      </c>
    </row>
    <row r="25" spans="1:11">
      <c r="A25">
        <v>1</v>
      </c>
      <c r="B25" s="4">
        <v>21</v>
      </c>
      <c r="C25">
        <v>6.7000000000000004E-2</v>
      </c>
      <c r="D25">
        <v>6.7000000000000004E-2</v>
      </c>
      <c r="E25">
        <v>6.7000000000000004E-2</v>
      </c>
      <c r="F25">
        <v>3.5000000000000003E-2</v>
      </c>
      <c r="G25">
        <v>3.5000000000000003E-2</v>
      </c>
      <c r="H25">
        <v>5.7000000000000002E-2</v>
      </c>
      <c r="I25">
        <v>0.06</v>
      </c>
      <c r="J25">
        <v>0.06</v>
      </c>
      <c r="K25" s="4">
        <v>5.7000000000000002E-2</v>
      </c>
    </row>
    <row r="26" spans="1:11">
      <c r="A26">
        <v>1</v>
      </c>
      <c r="B26" s="4">
        <v>22</v>
      </c>
      <c r="C26">
        <v>6.3E-2</v>
      </c>
      <c r="D26">
        <v>6.3E-2</v>
      </c>
      <c r="E26">
        <v>6.3E-2</v>
      </c>
      <c r="F26">
        <v>3.5000000000000003E-2</v>
      </c>
      <c r="G26">
        <v>3.5000000000000003E-2</v>
      </c>
      <c r="H26">
        <v>5.2999999999999999E-2</v>
      </c>
      <c r="I26">
        <v>5.7000000000000002E-2</v>
      </c>
      <c r="J26">
        <v>5.7000000000000002E-2</v>
      </c>
      <c r="K26" s="4">
        <v>5.6000000000000001E-2</v>
      </c>
    </row>
    <row r="27" spans="1:11">
      <c r="A27">
        <v>1</v>
      </c>
      <c r="B27" s="4">
        <v>23</v>
      </c>
      <c r="C27">
        <v>6.0999999999999999E-2</v>
      </c>
      <c r="D27">
        <v>6.0999999999999999E-2</v>
      </c>
      <c r="E27">
        <v>6.0999999999999999E-2</v>
      </c>
      <c r="F27">
        <v>3.5999999999999997E-2</v>
      </c>
      <c r="G27">
        <v>3.5999999999999997E-2</v>
      </c>
      <c r="H27">
        <v>5.3999999999999999E-2</v>
      </c>
      <c r="I27">
        <v>5.8999999999999997E-2</v>
      </c>
      <c r="J27">
        <v>5.8999999999999997E-2</v>
      </c>
      <c r="K27" s="4">
        <v>5.7000000000000002E-2</v>
      </c>
    </row>
    <row r="28" spans="1:11">
      <c r="A28">
        <v>1</v>
      </c>
      <c r="B28" s="4">
        <v>24</v>
      </c>
      <c r="C28">
        <v>6.2E-2</v>
      </c>
      <c r="D28">
        <v>6.2E-2</v>
      </c>
      <c r="E28">
        <v>6.2E-2</v>
      </c>
      <c r="F28">
        <v>4.2000000000000003E-2</v>
      </c>
      <c r="G28">
        <v>4.2000000000000003E-2</v>
      </c>
      <c r="H28">
        <v>5.2999999999999999E-2</v>
      </c>
      <c r="I28">
        <v>0.06</v>
      </c>
      <c r="J28">
        <v>0.06</v>
      </c>
      <c r="K28" s="4">
        <v>6.2E-2</v>
      </c>
    </row>
    <row r="29" spans="1:11">
      <c r="A29">
        <v>1</v>
      </c>
      <c r="B29" s="4">
        <v>25</v>
      </c>
      <c r="C29">
        <v>6.2E-2</v>
      </c>
      <c r="D29">
        <v>6.2E-2</v>
      </c>
      <c r="E29">
        <v>6.2E-2</v>
      </c>
      <c r="F29">
        <v>4.4999999999999998E-2</v>
      </c>
      <c r="G29">
        <v>4.4999999999999998E-2</v>
      </c>
      <c r="H29">
        <v>5.1999999999999998E-2</v>
      </c>
      <c r="I29">
        <v>6.4000000000000001E-2</v>
      </c>
      <c r="J29">
        <v>6.4000000000000001E-2</v>
      </c>
      <c r="K29" s="4">
        <v>6.6000000000000003E-2</v>
      </c>
    </row>
    <row r="30" spans="1:11">
      <c r="A30">
        <v>1</v>
      </c>
      <c r="B30" s="4">
        <v>26</v>
      </c>
      <c r="C30">
        <v>0.06</v>
      </c>
      <c r="D30">
        <v>0.06</v>
      </c>
      <c r="E30">
        <v>0.06</v>
      </c>
      <c r="F30">
        <v>4.7E-2</v>
      </c>
      <c r="G30">
        <v>4.7E-2</v>
      </c>
      <c r="H30">
        <v>4.8000000000000001E-2</v>
      </c>
      <c r="I30">
        <v>6.4000000000000001E-2</v>
      </c>
      <c r="J30">
        <v>6.4000000000000001E-2</v>
      </c>
      <c r="K30" s="4">
        <v>6.6000000000000003E-2</v>
      </c>
    </row>
    <row r="31" spans="1:11">
      <c r="A31">
        <v>1</v>
      </c>
      <c r="B31" s="4">
        <v>27</v>
      </c>
      <c r="C31">
        <v>5.8999999999999997E-2</v>
      </c>
      <c r="D31">
        <v>5.8999999999999997E-2</v>
      </c>
      <c r="E31">
        <v>5.8999999999999997E-2</v>
      </c>
      <c r="F31">
        <v>5.3999999999999999E-2</v>
      </c>
      <c r="G31">
        <v>5.3999999999999999E-2</v>
      </c>
      <c r="H31">
        <v>4.4999999999999998E-2</v>
      </c>
      <c r="I31">
        <v>6.0999999999999999E-2</v>
      </c>
      <c r="J31">
        <v>6.0999999999999999E-2</v>
      </c>
      <c r="K31" s="4">
        <v>6.5000000000000002E-2</v>
      </c>
    </row>
    <row r="32" spans="1:11">
      <c r="A32">
        <v>1</v>
      </c>
      <c r="B32" s="4">
        <v>28</v>
      </c>
      <c r="C32">
        <v>0.06</v>
      </c>
      <c r="D32">
        <v>0.06</v>
      </c>
      <c r="E32">
        <v>0.06</v>
      </c>
      <c r="F32">
        <v>5.7000000000000002E-2</v>
      </c>
      <c r="G32">
        <v>5.7000000000000002E-2</v>
      </c>
      <c r="H32">
        <v>5.1999999999999998E-2</v>
      </c>
      <c r="I32">
        <v>6.2E-2</v>
      </c>
      <c r="J32">
        <v>6.2E-2</v>
      </c>
      <c r="K32" s="4">
        <v>6.5000000000000002E-2</v>
      </c>
    </row>
    <row r="33" spans="1:11">
      <c r="A33">
        <v>1</v>
      </c>
      <c r="B33" s="4">
        <v>29</v>
      </c>
      <c r="C33">
        <v>6.0999999999999999E-2</v>
      </c>
      <c r="D33">
        <v>6.0999999999999999E-2</v>
      </c>
      <c r="E33">
        <v>6.0999999999999999E-2</v>
      </c>
      <c r="F33">
        <v>5.8000000000000003E-2</v>
      </c>
      <c r="G33">
        <v>5.8000000000000003E-2</v>
      </c>
      <c r="H33">
        <v>5.8000000000000003E-2</v>
      </c>
      <c r="I33">
        <v>6.4000000000000001E-2</v>
      </c>
      <c r="J33">
        <v>6.4000000000000001E-2</v>
      </c>
      <c r="K33" s="4">
        <v>6.7000000000000004E-2</v>
      </c>
    </row>
    <row r="34" spans="1:11">
      <c r="A34">
        <v>1</v>
      </c>
      <c r="B34" s="4">
        <v>30</v>
      </c>
      <c r="C34">
        <v>6.2E-2</v>
      </c>
      <c r="D34">
        <v>6.2E-2</v>
      </c>
      <c r="E34">
        <v>6.2E-2</v>
      </c>
      <c r="F34">
        <v>5.8000000000000003E-2</v>
      </c>
      <c r="G34">
        <v>5.8000000000000003E-2</v>
      </c>
      <c r="H34">
        <v>6.2E-2</v>
      </c>
      <c r="I34">
        <v>6.3E-2</v>
      </c>
      <c r="J34">
        <v>6.3E-2</v>
      </c>
      <c r="K34" s="4">
        <v>6.8000000000000005E-2</v>
      </c>
    </row>
    <row r="35" spans="1:11">
      <c r="A35">
        <v>1</v>
      </c>
      <c r="B35" s="4">
        <v>31</v>
      </c>
      <c r="C35">
        <v>6.3E-2</v>
      </c>
      <c r="D35">
        <v>6.3E-2</v>
      </c>
      <c r="E35">
        <v>6.3E-2</v>
      </c>
      <c r="F35">
        <v>5.8000000000000003E-2</v>
      </c>
      <c r="G35">
        <v>5.8000000000000003E-2</v>
      </c>
      <c r="H35">
        <v>6.4000000000000001E-2</v>
      </c>
      <c r="I35">
        <v>6.5000000000000002E-2</v>
      </c>
      <c r="J35">
        <v>6.5000000000000002E-2</v>
      </c>
      <c r="K35" s="4">
        <v>6.8000000000000005E-2</v>
      </c>
    </row>
    <row r="36" spans="1:11">
      <c r="A36">
        <v>2</v>
      </c>
      <c r="B36" s="4">
        <v>1</v>
      </c>
      <c r="C36">
        <v>6.2E-2</v>
      </c>
      <c r="D36">
        <v>6.2E-2</v>
      </c>
      <c r="E36">
        <v>6.2E-2</v>
      </c>
      <c r="F36">
        <v>5.8999999999999997E-2</v>
      </c>
      <c r="G36">
        <v>5.8999999999999997E-2</v>
      </c>
      <c r="H36">
        <v>5.8000000000000003E-2</v>
      </c>
      <c r="I36">
        <v>6.6000000000000003E-2</v>
      </c>
      <c r="J36">
        <v>6.6000000000000003E-2</v>
      </c>
      <c r="K36" s="4">
        <v>7.2999999999999995E-2</v>
      </c>
    </row>
    <row r="37" spans="1:11">
      <c r="A37">
        <v>2</v>
      </c>
      <c r="B37" s="4">
        <v>2</v>
      </c>
      <c r="C37">
        <v>0.06</v>
      </c>
      <c r="D37">
        <v>0.06</v>
      </c>
      <c r="E37">
        <v>0.06</v>
      </c>
      <c r="F37">
        <v>6.2E-2</v>
      </c>
      <c r="G37">
        <v>6.2E-2</v>
      </c>
      <c r="H37">
        <v>5.8999999999999997E-2</v>
      </c>
      <c r="I37">
        <v>6.4000000000000001E-2</v>
      </c>
      <c r="J37">
        <v>6.4000000000000001E-2</v>
      </c>
      <c r="K37" s="4">
        <v>7.1999999999999995E-2</v>
      </c>
    </row>
    <row r="38" spans="1:11">
      <c r="A38">
        <v>2</v>
      </c>
      <c r="B38" s="4">
        <v>3</v>
      </c>
      <c r="C38">
        <v>6.4000000000000001E-2</v>
      </c>
      <c r="D38">
        <v>6.4000000000000001E-2</v>
      </c>
      <c r="E38">
        <v>6.4000000000000001E-2</v>
      </c>
      <c r="F38">
        <v>6.2E-2</v>
      </c>
      <c r="G38">
        <v>6.2E-2</v>
      </c>
      <c r="H38">
        <v>5.6000000000000001E-2</v>
      </c>
      <c r="I38">
        <v>6.7000000000000004E-2</v>
      </c>
      <c r="J38">
        <v>6.7000000000000004E-2</v>
      </c>
      <c r="K38" s="4">
        <v>7.2999999999999995E-2</v>
      </c>
    </row>
    <row r="39" spans="1:11">
      <c r="A39">
        <v>2</v>
      </c>
      <c r="B39" s="4">
        <v>4</v>
      </c>
      <c r="C39">
        <v>6.6000000000000003E-2</v>
      </c>
      <c r="D39">
        <v>6.6000000000000003E-2</v>
      </c>
      <c r="E39">
        <v>6.6000000000000003E-2</v>
      </c>
      <c r="F39">
        <v>6.2E-2</v>
      </c>
      <c r="G39">
        <v>6.2E-2</v>
      </c>
      <c r="H39">
        <v>5.6000000000000001E-2</v>
      </c>
      <c r="I39">
        <v>6.7000000000000004E-2</v>
      </c>
      <c r="J39">
        <v>6.7000000000000004E-2</v>
      </c>
      <c r="K39" s="4">
        <v>7.4999999999999997E-2</v>
      </c>
    </row>
    <row r="40" spans="1:11">
      <c r="A40">
        <v>2</v>
      </c>
      <c r="B40" s="4">
        <v>5</v>
      </c>
      <c r="C40">
        <v>6.5000000000000002E-2</v>
      </c>
      <c r="D40">
        <v>6.5000000000000002E-2</v>
      </c>
      <c r="E40">
        <v>6.5000000000000002E-2</v>
      </c>
      <c r="F40">
        <v>5.0999999999999997E-2</v>
      </c>
      <c r="G40">
        <v>5.0999999999999997E-2</v>
      </c>
      <c r="H40">
        <v>5.8999999999999997E-2</v>
      </c>
      <c r="I40">
        <v>6.8000000000000005E-2</v>
      </c>
      <c r="J40">
        <v>6.8000000000000005E-2</v>
      </c>
      <c r="K40" s="4">
        <v>7.4999999999999997E-2</v>
      </c>
    </row>
    <row r="41" spans="1:11">
      <c r="A41">
        <v>2</v>
      </c>
      <c r="B41" s="4">
        <v>6</v>
      </c>
      <c r="C41">
        <v>6.6000000000000003E-2</v>
      </c>
      <c r="D41">
        <v>6.6000000000000003E-2</v>
      </c>
      <c r="E41">
        <v>6.6000000000000003E-2</v>
      </c>
      <c r="F41">
        <v>4.7E-2</v>
      </c>
      <c r="G41">
        <v>4.7E-2</v>
      </c>
      <c r="H41">
        <v>6.0999999999999999E-2</v>
      </c>
      <c r="I41">
        <v>7.0000000000000007E-2</v>
      </c>
      <c r="J41">
        <v>7.0000000000000007E-2</v>
      </c>
      <c r="K41" s="4">
        <v>7.4999999999999997E-2</v>
      </c>
    </row>
    <row r="42" spans="1:11">
      <c r="A42">
        <v>2</v>
      </c>
      <c r="B42" s="4">
        <v>7</v>
      </c>
      <c r="C42">
        <v>6.8000000000000005E-2</v>
      </c>
      <c r="D42">
        <v>6.8000000000000005E-2</v>
      </c>
      <c r="E42">
        <v>6.8000000000000005E-2</v>
      </c>
      <c r="F42">
        <v>0.05</v>
      </c>
      <c r="G42">
        <v>0.05</v>
      </c>
      <c r="H42">
        <v>7.5999999999999998E-2</v>
      </c>
      <c r="I42">
        <v>7.1999999999999995E-2</v>
      </c>
      <c r="J42">
        <v>7.1999999999999995E-2</v>
      </c>
      <c r="K42" s="4">
        <v>7.6999999999999999E-2</v>
      </c>
    </row>
    <row r="43" spans="1:11">
      <c r="A43">
        <v>2</v>
      </c>
      <c r="B43" s="4">
        <v>8</v>
      </c>
      <c r="C43">
        <v>7.1999999999999995E-2</v>
      </c>
      <c r="D43">
        <v>7.1999999999999995E-2</v>
      </c>
      <c r="E43">
        <v>7.1999999999999995E-2</v>
      </c>
      <c r="F43">
        <v>4.9000000000000002E-2</v>
      </c>
      <c r="G43">
        <v>4.9000000000000002E-2</v>
      </c>
      <c r="H43">
        <v>8.5000000000000006E-2</v>
      </c>
      <c r="I43">
        <v>7.4999999999999997E-2</v>
      </c>
      <c r="J43">
        <v>7.4999999999999997E-2</v>
      </c>
      <c r="K43" s="4">
        <v>7.9000000000000001E-2</v>
      </c>
    </row>
    <row r="44" spans="1:11">
      <c r="A44">
        <v>2</v>
      </c>
      <c r="B44" s="4">
        <v>9</v>
      </c>
      <c r="C44">
        <v>7.4999999999999997E-2</v>
      </c>
      <c r="D44">
        <v>7.4999999999999997E-2</v>
      </c>
      <c r="E44">
        <v>7.4999999999999997E-2</v>
      </c>
      <c r="F44">
        <v>4.9000000000000002E-2</v>
      </c>
      <c r="G44">
        <v>4.9000000000000002E-2</v>
      </c>
      <c r="H44">
        <v>0.09</v>
      </c>
      <c r="I44">
        <v>7.3999999999999996E-2</v>
      </c>
      <c r="J44">
        <v>7.3999999999999996E-2</v>
      </c>
      <c r="K44" s="4">
        <v>7.9000000000000001E-2</v>
      </c>
    </row>
    <row r="45" spans="1:11">
      <c r="A45">
        <v>2</v>
      </c>
      <c r="B45" s="4">
        <v>10</v>
      </c>
      <c r="C45">
        <v>7.3999999999999996E-2</v>
      </c>
      <c r="D45">
        <v>7.3999999999999996E-2</v>
      </c>
      <c r="E45">
        <v>7.3999999999999996E-2</v>
      </c>
      <c r="F45">
        <v>4.8000000000000001E-2</v>
      </c>
      <c r="G45">
        <v>4.8000000000000001E-2</v>
      </c>
      <c r="H45">
        <v>8.5999999999999993E-2</v>
      </c>
      <c r="I45">
        <v>7.3999999999999996E-2</v>
      </c>
      <c r="J45">
        <v>7.3999999999999996E-2</v>
      </c>
      <c r="K45" s="4">
        <v>8.1000000000000003E-2</v>
      </c>
    </row>
    <row r="46" spans="1:11">
      <c r="A46">
        <v>2</v>
      </c>
      <c r="B46" s="4">
        <v>11</v>
      </c>
      <c r="C46">
        <v>7.5999999999999998E-2</v>
      </c>
      <c r="D46">
        <v>7.5999999999999998E-2</v>
      </c>
      <c r="E46">
        <v>7.5999999999999998E-2</v>
      </c>
      <c r="F46">
        <v>4.4999999999999998E-2</v>
      </c>
      <c r="G46">
        <v>4.4999999999999998E-2</v>
      </c>
      <c r="H46">
        <v>9.1999999999999998E-2</v>
      </c>
      <c r="I46">
        <v>7.6999999999999999E-2</v>
      </c>
      <c r="J46">
        <v>7.6999999999999999E-2</v>
      </c>
      <c r="K46" s="4">
        <v>8.2000000000000003E-2</v>
      </c>
    </row>
    <row r="47" spans="1:11">
      <c r="A47">
        <v>2</v>
      </c>
      <c r="B47" s="4">
        <v>12</v>
      </c>
      <c r="C47">
        <v>7.9000000000000001E-2</v>
      </c>
      <c r="D47">
        <v>7.9000000000000001E-2</v>
      </c>
      <c r="E47">
        <v>7.9000000000000001E-2</v>
      </c>
      <c r="F47">
        <v>4.5999999999999999E-2</v>
      </c>
      <c r="G47">
        <v>4.5999999999999999E-2</v>
      </c>
      <c r="H47">
        <v>9.4E-2</v>
      </c>
      <c r="I47">
        <v>7.5999999999999998E-2</v>
      </c>
      <c r="J47">
        <v>7.5999999999999998E-2</v>
      </c>
      <c r="K47" s="4">
        <v>8.2000000000000003E-2</v>
      </c>
    </row>
    <row r="48" spans="1:11">
      <c r="A48">
        <v>2</v>
      </c>
      <c r="B48" s="4">
        <v>13</v>
      </c>
      <c r="C48">
        <v>8.2000000000000003E-2</v>
      </c>
      <c r="D48">
        <v>8.2000000000000003E-2</v>
      </c>
      <c r="E48">
        <v>8.2000000000000003E-2</v>
      </c>
      <c r="F48">
        <v>4.7E-2</v>
      </c>
      <c r="G48">
        <v>4.7E-2</v>
      </c>
      <c r="H48">
        <v>9.9000000000000005E-2</v>
      </c>
      <c r="I48">
        <v>7.9000000000000001E-2</v>
      </c>
      <c r="J48">
        <v>7.9000000000000001E-2</v>
      </c>
      <c r="K48" s="4">
        <v>8.3000000000000004E-2</v>
      </c>
    </row>
    <row r="49" spans="1:11">
      <c r="A49">
        <v>2</v>
      </c>
      <c r="B49" s="4">
        <v>14</v>
      </c>
      <c r="C49">
        <v>8.4000000000000005E-2</v>
      </c>
      <c r="D49">
        <v>8.4000000000000005E-2</v>
      </c>
      <c r="E49">
        <v>8.4000000000000005E-2</v>
      </c>
      <c r="F49">
        <v>4.7E-2</v>
      </c>
      <c r="G49">
        <v>4.7E-2</v>
      </c>
      <c r="H49">
        <v>0.10100000000000001</v>
      </c>
      <c r="I49">
        <v>8.1000000000000003E-2</v>
      </c>
      <c r="J49">
        <v>8.1000000000000003E-2</v>
      </c>
      <c r="K49" s="4">
        <v>8.3000000000000004E-2</v>
      </c>
    </row>
    <row r="50" spans="1:11">
      <c r="A50">
        <v>2</v>
      </c>
      <c r="B50" s="4">
        <v>15</v>
      </c>
      <c r="C50">
        <v>8.2000000000000003E-2</v>
      </c>
      <c r="D50">
        <v>8.2000000000000003E-2</v>
      </c>
      <c r="E50">
        <v>8.2000000000000003E-2</v>
      </c>
      <c r="F50">
        <v>5.5E-2</v>
      </c>
      <c r="G50">
        <v>5.5E-2</v>
      </c>
      <c r="H50">
        <v>0.1</v>
      </c>
      <c r="I50">
        <v>7.9000000000000001E-2</v>
      </c>
      <c r="J50">
        <v>7.9000000000000001E-2</v>
      </c>
      <c r="K50" s="4">
        <v>8.1000000000000003E-2</v>
      </c>
    </row>
    <row r="51" spans="1:11">
      <c r="A51">
        <v>2</v>
      </c>
      <c r="B51" s="4">
        <v>16</v>
      </c>
      <c r="C51">
        <v>8.4000000000000005E-2</v>
      </c>
      <c r="D51">
        <v>8.4000000000000005E-2</v>
      </c>
      <c r="E51">
        <v>8.4000000000000005E-2</v>
      </c>
      <c r="F51">
        <v>5.5E-2</v>
      </c>
      <c r="G51">
        <v>5.5E-2</v>
      </c>
      <c r="H51">
        <v>0.10100000000000001</v>
      </c>
      <c r="I51">
        <v>8.3000000000000004E-2</v>
      </c>
      <c r="J51">
        <v>8.3000000000000004E-2</v>
      </c>
      <c r="K51" s="4">
        <v>8.3000000000000004E-2</v>
      </c>
    </row>
    <row r="52" spans="1:11">
      <c r="A52">
        <v>2</v>
      </c>
      <c r="B52" s="4">
        <v>17</v>
      </c>
      <c r="C52">
        <v>8.4000000000000005E-2</v>
      </c>
      <c r="D52">
        <v>8.4000000000000005E-2</v>
      </c>
      <c r="E52">
        <v>8.4000000000000005E-2</v>
      </c>
      <c r="F52">
        <v>5.6000000000000001E-2</v>
      </c>
      <c r="G52">
        <v>5.6000000000000001E-2</v>
      </c>
      <c r="H52">
        <v>0.10100000000000001</v>
      </c>
      <c r="I52">
        <v>8.5000000000000006E-2</v>
      </c>
      <c r="J52">
        <v>8.5000000000000006E-2</v>
      </c>
      <c r="K52" s="4">
        <v>8.5000000000000006E-2</v>
      </c>
    </row>
    <row r="53" spans="1:11">
      <c r="A53">
        <v>2</v>
      </c>
      <c r="B53" s="4">
        <v>18</v>
      </c>
      <c r="C53">
        <v>8.3000000000000004E-2</v>
      </c>
      <c r="D53">
        <v>8.3000000000000004E-2</v>
      </c>
      <c r="E53">
        <v>8.3000000000000004E-2</v>
      </c>
      <c r="F53">
        <v>5.6000000000000001E-2</v>
      </c>
      <c r="G53">
        <v>5.6000000000000001E-2</v>
      </c>
      <c r="H53">
        <v>9.9000000000000005E-2</v>
      </c>
      <c r="I53">
        <v>8.3000000000000004E-2</v>
      </c>
      <c r="J53">
        <v>8.3000000000000004E-2</v>
      </c>
      <c r="K53" s="4">
        <v>8.5999999999999993E-2</v>
      </c>
    </row>
    <row r="54" spans="1:11">
      <c r="A54">
        <v>2</v>
      </c>
      <c r="B54" s="4">
        <v>19</v>
      </c>
      <c r="C54">
        <v>8.2000000000000003E-2</v>
      </c>
      <c r="D54">
        <v>8.2000000000000003E-2</v>
      </c>
      <c r="E54">
        <v>8.2000000000000003E-2</v>
      </c>
      <c r="F54">
        <v>5.6000000000000001E-2</v>
      </c>
      <c r="G54">
        <v>5.6000000000000001E-2</v>
      </c>
      <c r="H54">
        <v>9.9000000000000005E-2</v>
      </c>
      <c r="I54">
        <v>8.3000000000000004E-2</v>
      </c>
      <c r="J54">
        <v>8.3000000000000004E-2</v>
      </c>
      <c r="K54" s="4">
        <v>8.4000000000000005E-2</v>
      </c>
    </row>
    <row r="55" spans="1:11">
      <c r="A55">
        <v>2</v>
      </c>
      <c r="B55" s="4">
        <v>20</v>
      </c>
      <c r="C55">
        <v>8.5000000000000006E-2</v>
      </c>
      <c r="D55">
        <v>8.5000000000000006E-2</v>
      </c>
      <c r="E55">
        <v>8.5000000000000006E-2</v>
      </c>
      <c r="F55">
        <v>5.8000000000000003E-2</v>
      </c>
      <c r="G55">
        <v>5.8000000000000003E-2</v>
      </c>
      <c r="H55">
        <v>0.10199999999999999</v>
      </c>
      <c r="I55">
        <v>8.6999999999999994E-2</v>
      </c>
      <c r="J55">
        <v>8.6999999999999994E-2</v>
      </c>
      <c r="K55" s="4">
        <v>8.7999999999999995E-2</v>
      </c>
    </row>
    <row r="56" spans="1:11">
      <c r="A56">
        <v>2</v>
      </c>
      <c r="B56" s="4">
        <v>21</v>
      </c>
      <c r="C56">
        <v>8.5000000000000006E-2</v>
      </c>
      <c r="D56">
        <v>8.5000000000000006E-2</v>
      </c>
      <c r="E56">
        <v>8.5000000000000006E-2</v>
      </c>
      <c r="F56">
        <v>5.6000000000000001E-2</v>
      </c>
      <c r="G56">
        <v>5.6000000000000001E-2</v>
      </c>
      <c r="H56">
        <v>0.10100000000000001</v>
      </c>
      <c r="I56">
        <v>8.6999999999999994E-2</v>
      </c>
      <c r="J56">
        <v>8.6999999999999994E-2</v>
      </c>
      <c r="K56" s="4">
        <v>8.8999999999999996E-2</v>
      </c>
    </row>
    <row r="57" spans="1:11">
      <c r="A57">
        <v>2</v>
      </c>
      <c r="B57" s="4">
        <v>22</v>
      </c>
      <c r="C57">
        <v>8.4000000000000005E-2</v>
      </c>
      <c r="D57">
        <v>8.4000000000000005E-2</v>
      </c>
      <c r="E57">
        <v>8.4000000000000005E-2</v>
      </c>
      <c r="F57">
        <v>5.1999999999999998E-2</v>
      </c>
      <c r="G57">
        <v>5.1999999999999998E-2</v>
      </c>
      <c r="H57">
        <v>9.9000000000000005E-2</v>
      </c>
      <c r="I57">
        <v>8.4000000000000005E-2</v>
      </c>
      <c r="J57">
        <v>8.4000000000000005E-2</v>
      </c>
      <c r="K57" s="4">
        <v>8.5999999999999993E-2</v>
      </c>
    </row>
    <row r="58" spans="1:11">
      <c r="A58">
        <v>2</v>
      </c>
      <c r="B58" s="4">
        <v>23</v>
      </c>
      <c r="C58">
        <v>8.2000000000000003E-2</v>
      </c>
      <c r="D58">
        <v>8.2000000000000003E-2</v>
      </c>
      <c r="E58">
        <v>8.2000000000000003E-2</v>
      </c>
      <c r="F58">
        <v>4.9000000000000002E-2</v>
      </c>
      <c r="G58">
        <v>4.9000000000000002E-2</v>
      </c>
      <c r="H58">
        <v>0.10199999999999999</v>
      </c>
      <c r="I58">
        <v>0.08</v>
      </c>
      <c r="J58">
        <v>0.08</v>
      </c>
      <c r="K58" s="4">
        <v>8.2000000000000003E-2</v>
      </c>
    </row>
    <row r="59" spans="1:11">
      <c r="A59">
        <v>2</v>
      </c>
      <c r="B59" s="4">
        <v>24</v>
      </c>
      <c r="C59">
        <v>0.08</v>
      </c>
      <c r="D59">
        <v>0.08</v>
      </c>
      <c r="E59">
        <v>0.08</v>
      </c>
      <c r="F59">
        <v>4.7E-2</v>
      </c>
      <c r="G59">
        <v>4.7E-2</v>
      </c>
      <c r="H59">
        <v>0.1</v>
      </c>
      <c r="I59">
        <v>7.6999999999999999E-2</v>
      </c>
      <c r="J59">
        <v>7.6999999999999999E-2</v>
      </c>
      <c r="K59" s="4">
        <v>7.9000000000000001E-2</v>
      </c>
    </row>
    <row r="60" spans="1:11">
      <c r="A60">
        <v>2</v>
      </c>
      <c r="B60" s="4">
        <v>25</v>
      </c>
      <c r="C60">
        <v>7.9000000000000001E-2</v>
      </c>
      <c r="D60">
        <v>7.9000000000000001E-2</v>
      </c>
      <c r="E60">
        <v>7.9000000000000001E-2</v>
      </c>
      <c r="F60">
        <v>0.04</v>
      </c>
      <c r="G60">
        <v>0.04</v>
      </c>
      <c r="H60">
        <v>9.8000000000000004E-2</v>
      </c>
      <c r="I60">
        <v>7.6999999999999999E-2</v>
      </c>
      <c r="J60">
        <v>7.6999999999999999E-2</v>
      </c>
      <c r="K60" s="4">
        <v>7.8E-2</v>
      </c>
    </row>
    <row r="61" spans="1:11">
      <c r="A61">
        <v>2</v>
      </c>
      <c r="B61" s="4">
        <v>26</v>
      </c>
      <c r="C61">
        <v>7.9000000000000001E-2</v>
      </c>
      <c r="D61">
        <v>7.9000000000000001E-2</v>
      </c>
      <c r="E61">
        <v>7.9000000000000001E-2</v>
      </c>
      <c r="F61">
        <v>3.7999999999999999E-2</v>
      </c>
      <c r="G61">
        <v>3.7999999999999999E-2</v>
      </c>
      <c r="H61">
        <v>9.0999999999999998E-2</v>
      </c>
      <c r="I61">
        <v>7.6999999999999999E-2</v>
      </c>
      <c r="J61">
        <v>7.6999999999999999E-2</v>
      </c>
      <c r="K61" s="4">
        <v>7.8E-2</v>
      </c>
    </row>
    <row r="62" spans="1:11">
      <c r="A62">
        <v>2</v>
      </c>
      <c r="B62" s="4">
        <v>27</v>
      </c>
      <c r="C62">
        <v>7.6999999999999999E-2</v>
      </c>
      <c r="D62">
        <v>7.6999999999999999E-2</v>
      </c>
      <c r="E62">
        <v>7.6999999999999999E-2</v>
      </c>
      <c r="F62">
        <v>3.7999999999999999E-2</v>
      </c>
      <c r="G62">
        <v>3.7999999999999999E-2</v>
      </c>
      <c r="H62">
        <v>8.5000000000000006E-2</v>
      </c>
      <c r="I62">
        <v>7.4999999999999997E-2</v>
      </c>
      <c r="J62">
        <v>7.4999999999999997E-2</v>
      </c>
      <c r="K62" s="4">
        <v>7.5999999999999998E-2</v>
      </c>
    </row>
    <row r="63" spans="1:11">
      <c r="A63">
        <v>2</v>
      </c>
      <c r="B63" s="4">
        <v>28</v>
      </c>
      <c r="C63">
        <v>7.4999999999999997E-2</v>
      </c>
      <c r="D63">
        <v>7.4999999999999997E-2</v>
      </c>
      <c r="E63">
        <v>7.4999999999999997E-2</v>
      </c>
      <c r="F63">
        <v>3.9E-2</v>
      </c>
      <c r="G63">
        <v>3.9E-2</v>
      </c>
      <c r="H63">
        <v>8.1000000000000003E-2</v>
      </c>
      <c r="I63">
        <v>7.3999999999999996E-2</v>
      </c>
      <c r="J63">
        <v>7.3999999999999996E-2</v>
      </c>
      <c r="K63" s="4">
        <v>7.4999999999999997E-2</v>
      </c>
    </row>
    <row r="64" spans="1:11">
      <c r="A64">
        <v>2</v>
      </c>
      <c r="B64" s="4">
        <v>29</v>
      </c>
      <c r="C64">
        <v>7.2999999999999995E-2</v>
      </c>
      <c r="D64">
        <v>7.2999999999999995E-2</v>
      </c>
      <c r="E64">
        <v>7.2999999999999995E-2</v>
      </c>
      <c r="F64">
        <v>3.9E-2</v>
      </c>
      <c r="G64">
        <v>3.9E-2</v>
      </c>
      <c r="H64">
        <v>7.9000000000000001E-2</v>
      </c>
      <c r="I64">
        <v>7.0999999999999994E-2</v>
      </c>
      <c r="J64">
        <v>7.0999999999999994E-2</v>
      </c>
      <c r="K64" s="4">
        <v>7.3999999999999996E-2</v>
      </c>
    </row>
    <row r="65" spans="1:11">
      <c r="A65">
        <v>3</v>
      </c>
      <c r="B65" s="4">
        <v>1</v>
      </c>
      <c r="C65">
        <v>7.1999999999999995E-2</v>
      </c>
      <c r="D65">
        <v>7.1999999999999995E-2</v>
      </c>
      <c r="E65">
        <v>7.1999999999999995E-2</v>
      </c>
      <c r="F65">
        <v>4.1000000000000002E-2</v>
      </c>
      <c r="G65">
        <v>4.1000000000000002E-2</v>
      </c>
      <c r="H65">
        <v>8.2000000000000003E-2</v>
      </c>
      <c r="I65">
        <v>7.0999999999999994E-2</v>
      </c>
      <c r="J65">
        <v>7.0999999999999994E-2</v>
      </c>
      <c r="K65" s="4">
        <v>6.9000000000000006E-2</v>
      </c>
    </row>
    <row r="66" spans="1:11">
      <c r="A66">
        <v>3</v>
      </c>
      <c r="B66" s="4">
        <v>2</v>
      </c>
      <c r="C66">
        <v>7.2999999999999995E-2</v>
      </c>
      <c r="D66">
        <v>7.2999999999999995E-2</v>
      </c>
      <c r="E66">
        <v>7.2999999999999995E-2</v>
      </c>
      <c r="F66">
        <v>3.7999999999999999E-2</v>
      </c>
      <c r="G66">
        <v>3.7999999999999999E-2</v>
      </c>
      <c r="H66">
        <v>8.1000000000000003E-2</v>
      </c>
      <c r="I66">
        <v>7.1999999999999995E-2</v>
      </c>
      <c r="J66">
        <v>7.1999999999999995E-2</v>
      </c>
      <c r="K66" s="4">
        <v>7.0000000000000007E-2</v>
      </c>
    </row>
    <row r="67" spans="1:11">
      <c r="A67">
        <v>3</v>
      </c>
      <c r="B67" s="4">
        <v>3</v>
      </c>
      <c r="C67">
        <v>7.1999999999999995E-2</v>
      </c>
      <c r="D67">
        <v>7.1999999999999995E-2</v>
      </c>
      <c r="E67">
        <v>7.1999999999999995E-2</v>
      </c>
      <c r="F67">
        <v>4.2999999999999997E-2</v>
      </c>
      <c r="G67">
        <v>4.2999999999999997E-2</v>
      </c>
      <c r="H67">
        <v>8.1000000000000003E-2</v>
      </c>
      <c r="I67">
        <v>7.1999999999999995E-2</v>
      </c>
      <c r="J67">
        <v>7.1999999999999995E-2</v>
      </c>
      <c r="K67" s="4">
        <v>7.0000000000000007E-2</v>
      </c>
    </row>
    <row r="68" spans="1:11">
      <c r="A68">
        <v>3</v>
      </c>
      <c r="B68" s="4">
        <v>4</v>
      </c>
      <c r="C68">
        <v>7.1999999999999995E-2</v>
      </c>
      <c r="D68">
        <v>7.1999999999999995E-2</v>
      </c>
      <c r="E68">
        <v>7.1999999999999995E-2</v>
      </c>
      <c r="F68">
        <v>4.5999999999999999E-2</v>
      </c>
      <c r="G68">
        <v>4.5999999999999999E-2</v>
      </c>
      <c r="H68">
        <v>7.8E-2</v>
      </c>
      <c r="I68">
        <v>7.1999999999999995E-2</v>
      </c>
      <c r="J68">
        <v>7.1999999999999995E-2</v>
      </c>
      <c r="K68" s="4">
        <v>6.9000000000000006E-2</v>
      </c>
    </row>
    <row r="69" spans="1:11">
      <c r="A69">
        <v>3</v>
      </c>
      <c r="B69" s="4">
        <v>5</v>
      </c>
      <c r="C69">
        <v>7.1999999999999995E-2</v>
      </c>
      <c r="D69">
        <v>7.1999999999999995E-2</v>
      </c>
      <c r="E69">
        <v>7.1999999999999995E-2</v>
      </c>
      <c r="F69">
        <v>5.3999999999999999E-2</v>
      </c>
      <c r="G69">
        <v>5.3999999999999999E-2</v>
      </c>
      <c r="H69">
        <v>7.3999999999999996E-2</v>
      </c>
      <c r="I69">
        <v>7.1999999999999995E-2</v>
      </c>
      <c r="J69">
        <v>7.1999999999999995E-2</v>
      </c>
      <c r="K69" s="4">
        <v>6.9000000000000006E-2</v>
      </c>
    </row>
    <row r="70" spans="1:11">
      <c r="A70">
        <v>3</v>
      </c>
      <c r="B70" s="4">
        <v>6</v>
      </c>
      <c r="C70">
        <v>7.0000000000000007E-2</v>
      </c>
      <c r="D70">
        <v>7.0000000000000007E-2</v>
      </c>
      <c r="E70">
        <v>7.0000000000000007E-2</v>
      </c>
      <c r="F70">
        <v>4.9000000000000002E-2</v>
      </c>
      <c r="G70">
        <v>4.9000000000000002E-2</v>
      </c>
      <c r="H70">
        <v>7.0999999999999994E-2</v>
      </c>
      <c r="I70">
        <v>7.0999999999999994E-2</v>
      </c>
      <c r="J70">
        <v>7.0999999999999994E-2</v>
      </c>
      <c r="K70" s="4">
        <v>6.9000000000000006E-2</v>
      </c>
    </row>
    <row r="71" spans="1:11">
      <c r="A71">
        <v>3</v>
      </c>
      <c r="B71" s="4">
        <v>7</v>
      </c>
      <c r="C71">
        <v>7.0000000000000007E-2</v>
      </c>
      <c r="D71">
        <v>7.0000000000000007E-2</v>
      </c>
      <c r="E71">
        <v>7.0000000000000007E-2</v>
      </c>
      <c r="F71">
        <v>4.2999999999999997E-2</v>
      </c>
      <c r="G71">
        <v>4.2999999999999997E-2</v>
      </c>
      <c r="H71">
        <v>5.3999999999999999E-2</v>
      </c>
      <c r="I71">
        <v>6.9000000000000006E-2</v>
      </c>
      <c r="J71">
        <v>6.9000000000000006E-2</v>
      </c>
      <c r="K71" s="4">
        <v>6.9000000000000006E-2</v>
      </c>
    </row>
    <row r="72" spans="1:11">
      <c r="A72">
        <v>3</v>
      </c>
      <c r="B72" s="4">
        <v>8</v>
      </c>
      <c r="C72">
        <v>6.5000000000000002E-2</v>
      </c>
      <c r="D72">
        <v>6.5000000000000002E-2</v>
      </c>
      <c r="E72">
        <v>6.5000000000000002E-2</v>
      </c>
      <c r="F72">
        <v>4.2000000000000003E-2</v>
      </c>
      <c r="G72">
        <v>4.2000000000000003E-2</v>
      </c>
      <c r="H72">
        <v>4.3999999999999997E-2</v>
      </c>
      <c r="I72">
        <v>6.7000000000000004E-2</v>
      </c>
      <c r="J72">
        <v>6.7000000000000004E-2</v>
      </c>
      <c r="K72" s="4">
        <v>6.6000000000000003E-2</v>
      </c>
    </row>
    <row r="73" spans="1:11">
      <c r="A73">
        <v>3</v>
      </c>
      <c r="B73" s="4">
        <v>9</v>
      </c>
      <c r="C73">
        <v>6.2E-2</v>
      </c>
      <c r="D73">
        <v>6.2E-2</v>
      </c>
      <c r="E73">
        <v>6.2E-2</v>
      </c>
      <c r="F73">
        <v>4.5999999999999999E-2</v>
      </c>
      <c r="G73">
        <v>4.5999999999999999E-2</v>
      </c>
      <c r="H73">
        <v>0.04</v>
      </c>
      <c r="I73">
        <v>6.4000000000000001E-2</v>
      </c>
      <c r="J73">
        <v>6.4000000000000001E-2</v>
      </c>
      <c r="K73" s="4">
        <v>6.4000000000000001E-2</v>
      </c>
    </row>
    <row r="74" spans="1:11">
      <c r="A74">
        <v>3</v>
      </c>
      <c r="B74" s="4">
        <v>10</v>
      </c>
      <c r="C74">
        <v>6.0999999999999999E-2</v>
      </c>
      <c r="D74">
        <v>6.0999999999999999E-2</v>
      </c>
      <c r="E74">
        <v>6.0999999999999999E-2</v>
      </c>
      <c r="F74">
        <v>4.7E-2</v>
      </c>
      <c r="G74">
        <v>4.7E-2</v>
      </c>
      <c r="H74">
        <v>3.9E-2</v>
      </c>
      <c r="I74">
        <v>6.4000000000000001E-2</v>
      </c>
      <c r="J74">
        <v>6.4000000000000001E-2</v>
      </c>
      <c r="K74" s="4">
        <v>6.2E-2</v>
      </c>
    </row>
    <row r="75" spans="1:11">
      <c r="A75">
        <v>3</v>
      </c>
      <c r="B75" s="4">
        <v>11</v>
      </c>
      <c r="C75">
        <v>5.8000000000000003E-2</v>
      </c>
      <c r="D75">
        <v>5.8000000000000003E-2</v>
      </c>
      <c r="E75">
        <v>5.8000000000000003E-2</v>
      </c>
      <c r="F75">
        <v>4.5999999999999999E-2</v>
      </c>
      <c r="G75">
        <v>4.5999999999999999E-2</v>
      </c>
      <c r="H75">
        <v>3.2000000000000001E-2</v>
      </c>
      <c r="I75">
        <v>6.4000000000000001E-2</v>
      </c>
      <c r="J75">
        <v>6.4000000000000001E-2</v>
      </c>
      <c r="K75" s="4">
        <v>6.2E-2</v>
      </c>
    </row>
    <row r="76" spans="1:11">
      <c r="A76">
        <v>3</v>
      </c>
      <c r="B76" s="4">
        <v>12</v>
      </c>
      <c r="C76">
        <v>5.7000000000000002E-2</v>
      </c>
      <c r="D76">
        <v>5.7000000000000002E-2</v>
      </c>
      <c r="E76">
        <v>5.7000000000000002E-2</v>
      </c>
      <c r="F76">
        <v>4.4999999999999998E-2</v>
      </c>
      <c r="G76">
        <v>4.4999999999999998E-2</v>
      </c>
      <c r="H76">
        <v>2.8000000000000001E-2</v>
      </c>
      <c r="I76">
        <v>6.5000000000000002E-2</v>
      </c>
      <c r="J76">
        <v>6.5000000000000002E-2</v>
      </c>
      <c r="K76" s="4">
        <v>6.3E-2</v>
      </c>
    </row>
    <row r="77" spans="1:11">
      <c r="A77">
        <v>3</v>
      </c>
      <c r="B77" s="4">
        <v>13</v>
      </c>
      <c r="C77">
        <v>5.3999999999999999E-2</v>
      </c>
      <c r="D77">
        <v>5.3999999999999999E-2</v>
      </c>
      <c r="E77">
        <v>5.3999999999999999E-2</v>
      </c>
      <c r="F77">
        <v>4.3999999999999997E-2</v>
      </c>
      <c r="G77">
        <v>4.3999999999999997E-2</v>
      </c>
      <c r="H77">
        <v>2.1999999999999999E-2</v>
      </c>
      <c r="I77">
        <v>6.3E-2</v>
      </c>
      <c r="J77">
        <v>6.3E-2</v>
      </c>
      <c r="K77" s="4">
        <v>6.3E-2</v>
      </c>
    </row>
    <row r="78" spans="1:11">
      <c r="A78">
        <v>3</v>
      </c>
      <c r="B78" s="4">
        <v>14</v>
      </c>
      <c r="C78">
        <v>5.0999999999999997E-2</v>
      </c>
      <c r="D78">
        <v>5.0999999999999997E-2</v>
      </c>
      <c r="E78">
        <v>5.0999999999999997E-2</v>
      </c>
      <c r="F78">
        <v>4.3999999999999997E-2</v>
      </c>
      <c r="G78">
        <v>4.3999999999999997E-2</v>
      </c>
      <c r="H78">
        <v>1.9E-2</v>
      </c>
      <c r="I78">
        <v>6.0999999999999999E-2</v>
      </c>
      <c r="J78">
        <v>6.0999999999999999E-2</v>
      </c>
      <c r="K78" s="4">
        <v>6.0999999999999999E-2</v>
      </c>
    </row>
    <row r="79" spans="1:11">
      <c r="A79">
        <v>3</v>
      </c>
      <c r="B79" s="4">
        <v>15</v>
      </c>
      <c r="C79">
        <v>5.1999999999999998E-2</v>
      </c>
      <c r="D79">
        <v>5.1999999999999998E-2</v>
      </c>
      <c r="E79">
        <v>5.1999999999999998E-2</v>
      </c>
      <c r="F79">
        <v>4.3999999999999997E-2</v>
      </c>
      <c r="G79">
        <v>4.3999999999999997E-2</v>
      </c>
      <c r="H79">
        <v>1.9E-2</v>
      </c>
      <c r="I79">
        <v>6.0999999999999999E-2</v>
      </c>
      <c r="J79">
        <v>6.0999999999999999E-2</v>
      </c>
      <c r="K79" s="4">
        <v>6.0999999999999999E-2</v>
      </c>
    </row>
    <row r="80" spans="1:11">
      <c r="A80">
        <v>3</v>
      </c>
      <c r="B80" s="4">
        <v>16</v>
      </c>
      <c r="C80">
        <v>4.8000000000000001E-2</v>
      </c>
      <c r="D80">
        <v>4.8000000000000001E-2</v>
      </c>
      <c r="E80">
        <v>4.8000000000000001E-2</v>
      </c>
      <c r="F80">
        <v>4.3999999999999997E-2</v>
      </c>
      <c r="G80">
        <v>4.3999999999999997E-2</v>
      </c>
      <c r="H80">
        <v>1.7999999999999999E-2</v>
      </c>
      <c r="I80">
        <v>5.7000000000000002E-2</v>
      </c>
      <c r="J80">
        <v>5.7000000000000002E-2</v>
      </c>
      <c r="K80" s="4">
        <v>5.8000000000000003E-2</v>
      </c>
    </row>
    <row r="81" spans="1:11">
      <c r="A81">
        <v>3</v>
      </c>
      <c r="B81" s="4">
        <v>17</v>
      </c>
      <c r="C81">
        <v>4.5999999999999999E-2</v>
      </c>
      <c r="D81">
        <v>4.5999999999999999E-2</v>
      </c>
      <c r="E81">
        <v>4.5999999999999999E-2</v>
      </c>
      <c r="F81">
        <v>4.2000000000000003E-2</v>
      </c>
      <c r="G81">
        <v>4.2000000000000003E-2</v>
      </c>
      <c r="H81">
        <v>1.7000000000000001E-2</v>
      </c>
      <c r="I81">
        <v>5.2999999999999999E-2</v>
      </c>
      <c r="J81">
        <v>5.2999999999999999E-2</v>
      </c>
      <c r="K81" s="4">
        <v>5.1999999999999998E-2</v>
      </c>
    </row>
    <row r="82" spans="1:11">
      <c r="A82">
        <v>3</v>
      </c>
      <c r="B82" s="4">
        <v>18</v>
      </c>
      <c r="C82">
        <v>4.7E-2</v>
      </c>
      <c r="D82">
        <v>4.7E-2</v>
      </c>
      <c r="E82">
        <v>4.7E-2</v>
      </c>
      <c r="F82">
        <v>4.9000000000000002E-2</v>
      </c>
      <c r="G82">
        <v>4.9000000000000002E-2</v>
      </c>
      <c r="H82">
        <v>0.02</v>
      </c>
      <c r="I82">
        <v>5.5E-2</v>
      </c>
      <c r="J82">
        <v>5.5E-2</v>
      </c>
      <c r="K82" s="4">
        <v>5.0999999999999997E-2</v>
      </c>
    </row>
    <row r="83" spans="1:11">
      <c r="A83">
        <v>3</v>
      </c>
      <c r="B83" s="4">
        <v>19</v>
      </c>
      <c r="C83">
        <v>4.7E-2</v>
      </c>
      <c r="D83">
        <v>4.7E-2</v>
      </c>
      <c r="E83">
        <v>4.7E-2</v>
      </c>
      <c r="F83">
        <v>5.0999999999999997E-2</v>
      </c>
      <c r="G83">
        <v>5.0999999999999997E-2</v>
      </c>
      <c r="H83">
        <v>0.02</v>
      </c>
      <c r="I83">
        <v>5.2999999999999999E-2</v>
      </c>
      <c r="J83">
        <v>5.2999999999999999E-2</v>
      </c>
      <c r="K83" s="4">
        <v>5.1999999999999998E-2</v>
      </c>
    </row>
    <row r="84" spans="1:11">
      <c r="A84">
        <v>3</v>
      </c>
      <c r="B84" s="4">
        <v>20</v>
      </c>
      <c r="C84">
        <v>4.3999999999999997E-2</v>
      </c>
      <c r="D84">
        <v>4.3999999999999997E-2</v>
      </c>
      <c r="E84">
        <v>4.3999999999999997E-2</v>
      </c>
      <c r="F84">
        <v>5.1999999999999998E-2</v>
      </c>
      <c r="G84">
        <v>5.1999999999999998E-2</v>
      </c>
      <c r="H84">
        <v>1.6E-2</v>
      </c>
      <c r="I84">
        <v>0.05</v>
      </c>
      <c r="J84">
        <v>0.05</v>
      </c>
      <c r="K84" s="4">
        <v>4.7E-2</v>
      </c>
    </row>
    <row r="85" spans="1:11">
      <c r="A85">
        <v>3</v>
      </c>
      <c r="B85" s="4">
        <v>21</v>
      </c>
      <c r="C85">
        <v>4.2999999999999997E-2</v>
      </c>
      <c r="D85">
        <v>4.2999999999999997E-2</v>
      </c>
      <c r="E85">
        <v>4.2999999999999997E-2</v>
      </c>
      <c r="F85">
        <v>5.3999999999999999E-2</v>
      </c>
      <c r="G85">
        <v>5.3999999999999999E-2</v>
      </c>
      <c r="H85">
        <v>1.4E-2</v>
      </c>
      <c r="I85">
        <v>4.9000000000000002E-2</v>
      </c>
      <c r="J85">
        <v>4.9000000000000002E-2</v>
      </c>
      <c r="K85" s="4">
        <v>4.5999999999999999E-2</v>
      </c>
    </row>
    <row r="86" spans="1:11">
      <c r="A86">
        <v>3</v>
      </c>
      <c r="B86" s="4">
        <v>22</v>
      </c>
      <c r="C86">
        <v>4.3999999999999997E-2</v>
      </c>
      <c r="D86">
        <v>4.3999999999999997E-2</v>
      </c>
      <c r="E86">
        <v>4.3999999999999997E-2</v>
      </c>
      <c r="F86">
        <v>5.2999999999999999E-2</v>
      </c>
      <c r="G86">
        <v>5.2999999999999999E-2</v>
      </c>
      <c r="H86">
        <v>1.6E-2</v>
      </c>
      <c r="I86">
        <v>4.8000000000000001E-2</v>
      </c>
      <c r="J86">
        <v>4.8000000000000001E-2</v>
      </c>
      <c r="K86" s="4">
        <v>4.4999999999999998E-2</v>
      </c>
    </row>
    <row r="87" spans="1:11">
      <c r="A87">
        <v>3</v>
      </c>
      <c r="B87" s="4">
        <v>23</v>
      </c>
      <c r="C87">
        <v>4.3999999999999997E-2</v>
      </c>
      <c r="D87">
        <v>4.3999999999999997E-2</v>
      </c>
      <c r="E87">
        <v>4.3999999999999997E-2</v>
      </c>
      <c r="F87">
        <v>5.2999999999999999E-2</v>
      </c>
      <c r="G87">
        <v>5.2999999999999999E-2</v>
      </c>
      <c r="H87">
        <v>1.4E-2</v>
      </c>
      <c r="I87">
        <v>4.9000000000000002E-2</v>
      </c>
      <c r="J87">
        <v>4.9000000000000002E-2</v>
      </c>
      <c r="K87" s="4">
        <v>4.3999999999999997E-2</v>
      </c>
    </row>
    <row r="88" spans="1:11">
      <c r="A88">
        <v>3</v>
      </c>
      <c r="B88" s="4">
        <v>24</v>
      </c>
      <c r="C88">
        <v>4.4999999999999998E-2</v>
      </c>
      <c r="D88">
        <v>4.4999999999999998E-2</v>
      </c>
      <c r="E88">
        <v>4.4999999999999998E-2</v>
      </c>
      <c r="F88">
        <v>5.6000000000000001E-2</v>
      </c>
      <c r="G88">
        <v>5.6000000000000001E-2</v>
      </c>
      <c r="H88">
        <v>1.4999999999999999E-2</v>
      </c>
      <c r="I88">
        <v>4.9000000000000002E-2</v>
      </c>
      <c r="J88">
        <v>4.9000000000000002E-2</v>
      </c>
      <c r="K88" s="4">
        <v>4.3999999999999997E-2</v>
      </c>
    </row>
    <row r="89" spans="1:11">
      <c r="A89">
        <v>3</v>
      </c>
      <c r="B89" s="4">
        <v>25</v>
      </c>
      <c r="C89">
        <v>4.3999999999999997E-2</v>
      </c>
      <c r="D89">
        <v>4.3999999999999997E-2</v>
      </c>
      <c r="E89">
        <v>4.3999999999999997E-2</v>
      </c>
      <c r="F89">
        <v>5.8999999999999997E-2</v>
      </c>
      <c r="G89">
        <v>5.8999999999999997E-2</v>
      </c>
      <c r="H89">
        <v>1.4999999999999999E-2</v>
      </c>
      <c r="I89">
        <v>4.8000000000000001E-2</v>
      </c>
      <c r="J89">
        <v>4.8000000000000001E-2</v>
      </c>
      <c r="K89" s="4">
        <v>4.2999999999999997E-2</v>
      </c>
    </row>
    <row r="90" spans="1:11">
      <c r="A90">
        <v>3</v>
      </c>
      <c r="B90" s="4">
        <v>26</v>
      </c>
      <c r="C90">
        <v>4.1000000000000002E-2</v>
      </c>
      <c r="D90">
        <v>4.1000000000000002E-2</v>
      </c>
      <c r="E90">
        <v>4.1000000000000002E-2</v>
      </c>
      <c r="F90">
        <v>0.06</v>
      </c>
      <c r="G90">
        <v>0.06</v>
      </c>
      <c r="H90">
        <v>1.4999999999999999E-2</v>
      </c>
      <c r="I90">
        <v>4.5999999999999999E-2</v>
      </c>
      <c r="J90">
        <v>4.5999999999999999E-2</v>
      </c>
      <c r="K90" s="4">
        <v>4.2000000000000003E-2</v>
      </c>
    </row>
    <row r="91" spans="1:11">
      <c r="A91">
        <v>3</v>
      </c>
      <c r="B91" s="4">
        <v>27</v>
      </c>
      <c r="C91">
        <v>0.04</v>
      </c>
      <c r="D91">
        <v>0.04</v>
      </c>
      <c r="E91">
        <v>0.04</v>
      </c>
      <c r="F91">
        <v>6.2E-2</v>
      </c>
      <c r="G91">
        <v>6.2E-2</v>
      </c>
      <c r="H91">
        <v>1.6E-2</v>
      </c>
      <c r="I91">
        <v>4.4999999999999998E-2</v>
      </c>
      <c r="J91">
        <v>4.4999999999999998E-2</v>
      </c>
      <c r="K91" s="4">
        <v>4.1000000000000002E-2</v>
      </c>
    </row>
    <row r="92" spans="1:11">
      <c r="A92">
        <v>3</v>
      </c>
      <c r="B92" s="4">
        <v>28</v>
      </c>
      <c r="C92">
        <v>0.04</v>
      </c>
      <c r="D92">
        <v>0.04</v>
      </c>
      <c r="E92">
        <v>0.04</v>
      </c>
      <c r="F92">
        <v>6.0999999999999999E-2</v>
      </c>
      <c r="G92">
        <v>6.0999999999999999E-2</v>
      </c>
      <c r="H92">
        <v>1.6E-2</v>
      </c>
      <c r="I92">
        <v>4.4999999999999998E-2</v>
      </c>
      <c r="J92">
        <v>4.4999999999999998E-2</v>
      </c>
      <c r="K92" s="4">
        <v>3.9E-2</v>
      </c>
    </row>
    <row r="93" spans="1:11">
      <c r="A93">
        <v>3</v>
      </c>
      <c r="B93" s="4">
        <v>29</v>
      </c>
      <c r="C93">
        <v>4.1000000000000002E-2</v>
      </c>
      <c r="D93">
        <v>4.1000000000000002E-2</v>
      </c>
      <c r="E93">
        <v>4.1000000000000002E-2</v>
      </c>
      <c r="F93">
        <v>6.0999999999999999E-2</v>
      </c>
      <c r="G93">
        <v>6.0999999999999999E-2</v>
      </c>
      <c r="H93">
        <v>1.7999999999999999E-2</v>
      </c>
      <c r="I93">
        <v>4.3999999999999997E-2</v>
      </c>
      <c r="J93">
        <v>4.3999999999999997E-2</v>
      </c>
      <c r="K93" s="4">
        <v>3.9E-2</v>
      </c>
    </row>
    <row r="94" spans="1:11">
      <c r="A94">
        <v>3</v>
      </c>
      <c r="B94" s="4">
        <v>30</v>
      </c>
      <c r="C94">
        <v>0.04</v>
      </c>
      <c r="D94">
        <v>0.04</v>
      </c>
      <c r="E94">
        <v>0.04</v>
      </c>
      <c r="F94">
        <v>5.8999999999999997E-2</v>
      </c>
      <c r="G94">
        <v>5.8999999999999997E-2</v>
      </c>
      <c r="H94">
        <v>1.4999999999999999E-2</v>
      </c>
      <c r="I94">
        <v>4.2000000000000003E-2</v>
      </c>
      <c r="J94">
        <v>4.2000000000000003E-2</v>
      </c>
      <c r="K94" s="4">
        <v>3.7999999999999999E-2</v>
      </c>
    </row>
    <row r="95" spans="1:11">
      <c r="A95">
        <v>3</v>
      </c>
      <c r="B95" s="4">
        <v>31</v>
      </c>
      <c r="C95">
        <v>0.04</v>
      </c>
      <c r="D95">
        <v>0.04</v>
      </c>
      <c r="E95">
        <v>0.04</v>
      </c>
      <c r="F95">
        <v>5.8000000000000003E-2</v>
      </c>
      <c r="G95">
        <v>5.8000000000000003E-2</v>
      </c>
      <c r="H95">
        <v>1.7000000000000001E-2</v>
      </c>
      <c r="I95">
        <v>4.2999999999999997E-2</v>
      </c>
      <c r="J95">
        <v>4.2999999999999997E-2</v>
      </c>
      <c r="K95" s="4">
        <v>3.6999999999999998E-2</v>
      </c>
    </row>
    <row r="96" spans="1:11">
      <c r="A96">
        <v>4</v>
      </c>
      <c r="B96" s="4">
        <v>1</v>
      </c>
      <c r="C96">
        <v>3.9E-2</v>
      </c>
      <c r="D96">
        <v>3.9E-2</v>
      </c>
      <c r="E96">
        <v>3.9E-2</v>
      </c>
      <c r="F96">
        <v>5.2999999999999999E-2</v>
      </c>
      <c r="G96">
        <v>5.2999999999999999E-2</v>
      </c>
      <c r="H96">
        <v>1.6E-2</v>
      </c>
      <c r="I96">
        <v>0.04</v>
      </c>
      <c r="J96">
        <v>0.04</v>
      </c>
      <c r="K96" s="4">
        <v>3.6999999999999998E-2</v>
      </c>
    </row>
    <row r="97" spans="1:11">
      <c r="A97">
        <v>4</v>
      </c>
      <c r="B97" s="4">
        <v>2</v>
      </c>
      <c r="C97">
        <v>3.6999999999999998E-2</v>
      </c>
      <c r="D97">
        <v>3.6999999999999998E-2</v>
      </c>
      <c r="E97">
        <v>3.6999999999999998E-2</v>
      </c>
      <c r="F97">
        <v>0.05</v>
      </c>
      <c r="G97">
        <v>0.05</v>
      </c>
      <c r="H97">
        <v>1.6E-2</v>
      </c>
      <c r="I97">
        <v>3.7999999999999999E-2</v>
      </c>
      <c r="J97">
        <v>3.7999999999999999E-2</v>
      </c>
      <c r="K97" s="4">
        <v>3.5999999999999997E-2</v>
      </c>
    </row>
    <row r="98" spans="1:11">
      <c r="A98">
        <v>4</v>
      </c>
      <c r="B98" s="4">
        <v>3</v>
      </c>
      <c r="C98">
        <v>3.6999999999999998E-2</v>
      </c>
      <c r="D98">
        <v>3.6999999999999998E-2</v>
      </c>
      <c r="E98">
        <v>3.6999999999999998E-2</v>
      </c>
      <c r="F98">
        <v>4.3999999999999997E-2</v>
      </c>
      <c r="G98">
        <v>4.3999999999999997E-2</v>
      </c>
      <c r="H98">
        <v>0.02</v>
      </c>
      <c r="I98">
        <v>3.6999999999999998E-2</v>
      </c>
      <c r="J98">
        <v>3.6999999999999998E-2</v>
      </c>
      <c r="K98" s="4">
        <v>3.4000000000000002E-2</v>
      </c>
    </row>
    <row r="99" spans="1:11">
      <c r="A99">
        <v>4</v>
      </c>
      <c r="B99" s="4">
        <v>4</v>
      </c>
      <c r="C99">
        <v>3.7999999999999999E-2</v>
      </c>
      <c r="D99">
        <v>3.7999999999999999E-2</v>
      </c>
      <c r="E99">
        <v>3.7999999999999999E-2</v>
      </c>
      <c r="F99">
        <v>4.3999999999999997E-2</v>
      </c>
      <c r="G99">
        <v>4.3999999999999997E-2</v>
      </c>
      <c r="H99">
        <v>0.02</v>
      </c>
      <c r="I99">
        <v>3.6999999999999998E-2</v>
      </c>
      <c r="J99">
        <v>3.6999999999999998E-2</v>
      </c>
      <c r="K99" s="4">
        <v>3.3000000000000002E-2</v>
      </c>
    </row>
    <row r="100" spans="1:11">
      <c r="A100">
        <v>4</v>
      </c>
      <c r="B100" s="4">
        <v>5</v>
      </c>
      <c r="C100">
        <v>3.5999999999999997E-2</v>
      </c>
      <c r="D100">
        <v>3.5999999999999997E-2</v>
      </c>
      <c r="E100">
        <v>3.5999999999999997E-2</v>
      </c>
      <c r="F100">
        <v>4.4999999999999998E-2</v>
      </c>
      <c r="G100">
        <v>4.4999999999999998E-2</v>
      </c>
      <c r="H100">
        <v>0.02</v>
      </c>
      <c r="I100">
        <v>3.5000000000000003E-2</v>
      </c>
      <c r="J100">
        <v>3.5000000000000003E-2</v>
      </c>
      <c r="K100" s="4">
        <v>3.1E-2</v>
      </c>
    </row>
    <row r="101" spans="1:11">
      <c r="A101">
        <v>4</v>
      </c>
      <c r="B101" s="4">
        <v>6</v>
      </c>
      <c r="C101">
        <v>3.9E-2</v>
      </c>
      <c r="D101">
        <v>3.9E-2</v>
      </c>
      <c r="E101">
        <v>3.9E-2</v>
      </c>
      <c r="F101">
        <v>4.3999999999999997E-2</v>
      </c>
      <c r="G101">
        <v>4.3999999999999997E-2</v>
      </c>
      <c r="H101">
        <v>2.1999999999999999E-2</v>
      </c>
      <c r="I101">
        <v>3.5999999999999997E-2</v>
      </c>
      <c r="J101">
        <v>3.5999999999999997E-2</v>
      </c>
      <c r="K101" s="4">
        <v>3.2000000000000001E-2</v>
      </c>
    </row>
    <row r="102" spans="1:11">
      <c r="A102">
        <v>4</v>
      </c>
      <c r="B102" s="4">
        <v>7</v>
      </c>
      <c r="C102">
        <v>3.7999999999999999E-2</v>
      </c>
      <c r="D102">
        <v>3.7999999999999999E-2</v>
      </c>
      <c r="E102">
        <v>3.7999999999999999E-2</v>
      </c>
      <c r="F102">
        <v>4.1000000000000002E-2</v>
      </c>
      <c r="G102">
        <v>4.1000000000000002E-2</v>
      </c>
      <c r="H102">
        <v>2.1999999999999999E-2</v>
      </c>
      <c r="I102">
        <v>3.7999999999999999E-2</v>
      </c>
      <c r="J102">
        <v>3.7999999999999999E-2</v>
      </c>
      <c r="K102" s="4">
        <v>3.2000000000000001E-2</v>
      </c>
    </row>
    <row r="103" spans="1:11">
      <c r="A103">
        <v>4</v>
      </c>
      <c r="B103" s="4">
        <v>8</v>
      </c>
      <c r="C103">
        <v>3.6999999999999998E-2</v>
      </c>
      <c r="D103">
        <v>3.6999999999999998E-2</v>
      </c>
      <c r="E103">
        <v>3.6999999999999998E-2</v>
      </c>
      <c r="F103">
        <v>0.04</v>
      </c>
      <c r="G103">
        <v>0.04</v>
      </c>
      <c r="H103">
        <v>2.3E-2</v>
      </c>
      <c r="I103">
        <v>3.5999999999999997E-2</v>
      </c>
      <c r="J103">
        <v>3.5999999999999997E-2</v>
      </c>
      <c r="K103" s="4">
        <v>3.1E-2</v>
      </c>
    </row>
    <row r="104" spans="1:11">
      <c r="A104">
        <v>4</v>
      </c>
      <c r="B104" s="4">
        <v>9</v>
      </c>
      <c r="C104">
        <v>3.5999999999999997E-2</v>
      </c>
      <c r="D104">
        <v>3.5999999999999997E-2</v>
      </c>
      <c r="E104">
        <v>3.5999999999999997E-2</v>
      </c>
      <c r="F104">
        <v>3.9E-2</v>
      </c>
      <c r="G104">
        <v>3.9E-2</v>
      </c>
      <c r="H104">
        <v>2.3E-2</v>
      </c>
      <c r="I104">
        <v>3.2000000000000001E-2</v>
      </c>
      <c r="J104">
        <v>3.2000000000000001E-2</v>
      </c>
      <c r="K104" s="4">
        <v>2.8000000000000001E-2</v>
      </c>
    </row>
    <row r="105" spans="1:11">
      <c r="A105">
        <v>4</v>
      </c>
      <c r="B105" s="4">
        <v>10</v>
      </c>
      <c r="C105">
        <v>3.3000000000000002E-2</v>
      </c>
      <c r="D105">
        <v>3.3000000000000002E-2</v>
      </c>
      <c r="E105">
        <v>3.3000000000000002E-2</v>
      </c>
      <c r="F105">
        <v>3.9E-2</v>
      </c>
      <c r="G105">
        <v>3.9E-2</v>
      </c>
      <c r="H105">
        <v>2.3E-2</v>
      </c>
      <c r="I105">
        <v>0.03</v>
      </c>
      <c r="J105">
        <v>0.03</v>
      </c>
      <c r="K105" s="4">
        <v>2.5000000000000001E-2</v>
      </c>
    </row>
    <row r="106" spans="1:11">
      <c r="A106">
        <v>4</v>
      </c>
      <c r="B106" s="4">
        <v>11</v>
      </c>
      <c r="C106">
        <v>3.2000000000000001E-2</v>
      </c>
      <c r="D106">
        <v>3.2000000000000001E-2</v>
      </c>
      <c r="E106">
        <v>3.2000000000000001E-2</v>
      </c>
      <c r="F106">
        <v>3.9E-2</v>
      </c>
      <c r="G106">
        <v>3.9E-2</v>
      </c>
      <c r="H106">
        <v>2.3E-2</v>
      </c>
      <c r="I106">
        <v>2.8000000000000001E-2</v>
      </c>
      <c r="J106">
        <v>2.8000000000000001E-2</v>
      </c>
      <c r="K106" s="4">
        <v>2.3E-2</v>
      </c>
    </row>
    <row r="107" spans="1:11">
      <c r="A107">
        <v>4</v>
      </c>
      <c r="B107" s="4">
        <v>12</v>
      </c>
      <c r="C107">
        <v>3.1E-2</v>
      </c>
      <c r="D107">
        <v>3.1E-2</v>
      </c>
      <c r="E107">
        <v>3.1E-2</v>
      </c>
      <c r="F107">
        <v>4.2000000000000003E-2</v>
      </c>
      <c r="G107">
        <v>4.2000000000000003E-2</v>
      </c>
      <c r="H107">
        <v>2.4E-2</v>
      </c>
      <c r="I107">
        <v>2.7E-2</v>
      </c>
      <c r="J107">
        <v>2.7E-2</v>
      </c>
      <c r="K107" s="4">
        <v>2.1999999999999999E-2</v>
      </c>
    </row>
    <row r="108" spans="1:11">
      <c r="A108">
        <v>4</v>
      </c>
      <c r="B108" s="4">
        <v>13</v>
      </c>
      <c r="C108">
        <v>0.03</v>
      </c>
      <c r="D108">
        <v>0.03</v>
      </c>
      <c r="E108">
        <v>0.03</v>
      </c>
      <c r="F108">
        <v>3.5000000000000003E-2</v>
      </c>
      <c r="G108">
        <v>3.5000000000000003E-2</v>
      </c>
      <c r="H108">
        <v>2.4E-2</v>
      </c>
      <c r="I108">
        <v>2.7E-2</v>
      </c>
      <c r="J108">
        <v>2.7E-2</v>
      </c>
      <c r="K108" s="4">
        <v>2.1999999999999999E-2</v>
      </c>
    </row>
    <row r="109" spans="1:11">
      <c r="A109">
        <v>4</v>
      </c>
      <c r="B109" s="4">
        <v>14</v>
      </c>
      <c r="C109">
        <v>3.2000000000000001E-2</v>
      </c>
      <c r="D109">
        <v>3.2000000000000001E-2</v>
      </c>
      <c r="E109">
        <v>3.2000000000000001E-2</v>
      </c>
      <c r="F109">
        <v>3.5000000000000003E-2</v>
      </c>
      <c r="G109">
        <v>3.5000000000000003E-2</v>
      </c>
      <c r="H109">
        <v>2.5000000000000001E-2</v>
      </c>
      <c r="I109">
        <v>2.7E-2</v>
      </c>
      <c r="J109">
        <v>2.7E-2</v>
      </c>
      <c r="K109" s="4">
        <v>2.3E-2</v>
      </c>
    </row>
    <row r="110" spans="1:11">
      <c r="A110">
        <v>4</v>
      </c>
      <c r="B110" s="4">
        <v>15</v>
      </c>
      <c r="C110">
        <v>3.2000000000000001E-2</v>
      </c>
      <c r="D110">
        <v>3.2000000000000001E-2</v>
      </c>
      <c r="E110">
        <v>3.2000000000000001E-2</v>
      </c>
      <c r="F110">
        <v>3.5000000000000003E-2</v>
      </c>
      <c r="G110">
        <v>3.5000000000000003E-2</v>
      </c>
      <c r="H110">
        <v>2.5999999999999999E-2</v>
      </c>
      <c r="I110">
        <v>2.7E-2</v>
      </c>
      <c r="J110">
        <v>2.7E-2</v>
      </c>
      <c r="K110" s="4">
        <v>2.4E-2</v>
      </c>
    </row>
    <row r="111" spans="1:11">
      <c r="A111">
        <v>4</v>
      </c>
      <c r="B111" s="4">
        <v>16</v>
      </c>
      <c r="C111">
        <v>0.03</v>
      </c>
      <c r="D111">
        <v>0.03</v>
      </c>
      <c r="E111">
        <v>0.03</v>
      </c>
      <c r="F111">
        <v>2.8000000000000001E-2</v>
      </c>
      <c r="G111">
        <v>2.8000000000000001E-2</v>
      </c>
      <c r="H111">
        <v>2.3E-2</v>
      </c>
      <c r="I111">
        <v>2.4E-2</v>
      </c>
      <c r="J111">
        <v>2.4E-2</v>
      </c>
      <c r="K111" s="4">
        <v>2.1000000000000001E-2</v>
      </c>
    </row>
    <row r="112" spans="1:11">
      <c r="A112">
        <v>4</v>
      </c>
      <c r="B112" s="4">
        <v>17</v>
      </c>
      <c r="C112">
        <v>2.8000000000000001E-2</v>
      </c>
      <c r="D112">
        <v>2.8000000000000001E-2</v>
      </c>
      <c r="E112">
        <v>2.8000000000000001E-2</v>
      </c>
      <c r="F112">
        <v>2.5999999999999999E-2</v>
      </c>
      <c r="G112">
        <v>2.5999999999999999E-2</v>
      </c>
      <c r="H112">
        <v>2.3E-2</v>
      </c>
      <c r="I112">
        <v>2.3E-2</v>
      </c>
      <c r="J112">
        <v>2.3E-2</v>
      </c>
      <c r="K112" s="4">
        <v>0.02</v>
      </c>
    </row>
    <row r="113" spans="1:11">
      <c r="A113">
        <v>4</v>
      </c>
      <c r="B113" s="4">
        <v>18</v>
      </c>
      <c r="C113">
        <v>2.8000000000000001E-2</v>
      </c>
      <c r="D113">
        <v>2.8000000000000001E-2</v>
      </c>
      <c r="E113">
        <v>2.8000000000000001E-2</v>
      </c>
      <c r="F113">
        <v>2.3E-2</v>
      </c>
      <c r="G113">
        <v>2.3E-2</v>
      </c>
      <c r="H113">
        <v>2.3E-2</v>
      </c>
      <c r="I113">
        <v>2.1999999999999999E-2</v>
      </c>
      <c r="J113">
        <v>2.1999999999999999E-2</v>
      </c>
      <c r="K113" s="4">
        <v>0.02</v>
      </c>
    </row>
    <row r="114" spans="1:11">
      <c r="A114">
        <v>4</v>
      </c>
      <c r="B114" s="4">
        <v>19</v>
      </c>
      <c r="C114">
        <v>2.5999999999999999E-2</v>
      </c>
      <c r="D114">
        <v>2.5999999999999999E-2</v>
      </c>
      <c r="E114">
        <v>2.5999999999999999E-2</v>
      </c>
      <c r="F114">
        <v>2.1000000000000001E-2</v>
      </c>
      <c r="G114">
        <v>2.1000000000000001E-2</v>
      </c>
      <c r="H114">
        <v>2.4E-2</v>
      </c>
      <c r="I114">
        <v>2.1999999999999999E-2</v>
      </c>
      <c r="J114">
        <v>2.1999999999999999E-2</v>
      </c>
      <c r="K114" s="4">
        <v>1.7999999999999999E-2</v>
      </c>
    </row>
    <row r="115" spans="1:11">
      <c r="A115">
        <v>4</v>
      </c>
      <c r="B115" s="4">
        <v>20</v>
      </c>
      <c r="C115">
        <v>2.5000000000000001E-2</v>
      </c>
      <c r="D115">
        <v>2.5000000000000001E-2</v>
      </c>
      <c r="E115">
        <v>2.5000000000000001E-2</v>
      </c>
      <c r="F115">
        <v>0.02</v>
      </c>
      <c r="G115">
        <v>0.02</v>
      </c>
      <c r="H115">
        <v>2.1999999999999999E-2</v>
      </c>
      <c r="I115">
        <v>2.1000000000000001E-2</v>
      </c>
      <c r="J115">
        <v>2.1000000000000001E-2</v>
      </c>
      <c r="K115" s="4">
        <v>1.7999999999999999E-2</v>
      </c>
    </row>
    <row r="116" spans="1:11">
      <c r="A116">
        <v>4</v>
      </c>
      <c r="B116" s="4">
        <v>21</v>
      </c>
      <c r="C116">
        <v>2.4E-2</v>
      </c>
      <c r="D116">
        <v>2.4E-2</v>
      </c>
      <c r="E116">
        <v>2.4E-2</v>
      </c>
      <c r="F116">
        <v>2.1999999999999999E-2</v>
      </c>
      <c r="G116">
        <v>2.1999999999999999E-2</v>
      </c>
      <c r="H116">
        <v>2.1000000000000001E-2</v>
      </c>
      <c r="I116">
        <v>0.02</v>
      </c>
      <c r="J116">
        <v>0.02</v>
      </c>
      <c r="K116" s="4">
        <v>1.7000000000000001E-2</v>
      </c>
    </row>
    <row r="117" spans="1:11">
      <c r="A117">
        <v>4</v>
      </c>
      <c r="B117" s="4">
        <v>22</v>
      </c>
      <c r="C117">
        <v>2.3E-2</v>
      </c>
      <c r="D117">
        <v>2.3E-2</v>
      </c>
      <c r="E117">
        <v>2.3E-2</v>
      </c>
      <c r="F117">
        <v>1.9E-2</v>
      </c>
      <c r="G117">
        <v>1.9E-2</v>
      </c>
      <c r="H117">
        <v>0.02</v>
      </c>
      <c r="I117">
        <v>0.02</v>
      </c>
      <c r="J117">
        <v>0.02</v>
      </c>
      <c r="K117" s="4">
        <v>1.6E-2</v>
      </c>
    </row>
    <row r="118" spans="1:11">
      <c r="A118">
        <v>4</v>
      </c>
      <c r="B118" s="4">
        <v>23</v>
      </c>
      <c r="C118">
        <v>2.3E-2</v>
      </c>
      <c r="D118">
        <v>2.3E-2</v>
      </c>
      <c r="E118">
        <v>2.3E-2</v>
      </c>
      <c r="F118">
        <v>1.7999999999999999E-2</v>
      </c>
      <c r="G118">
        <v>1.7999999999999999E-2</v>
      </c>
      <c r="H118">
        <v>0.02</v>
      </c>
      <c r="I118">
        <v>0.02</v>
      </c>
      <c r="J118">
        <v>0.02</v>
      </c>
      <c r="K118" s="4">
        <v>1.6E-2</v>
      </c>
    </row>
    <row r="119" spans="1:11">
      <c r="A119">
        <v>4</v>
      </c>
      <c r="B119" s="4">
        <v>24</v>
      </c>
      <c r="C119">
        <v>2.4E-2</v>
      </c>
      <c r="D119">
        <v>2.4E-2</v>
      </c>
      <c r="E119">
        <v>2.4E-2</v>
      </c>
      <c r="F119">
        <v>1.2999999999999999E-2</v>
      </c>
      <c r="G119">
        <v>1.2999999999999999E-2</v>
      </c>
      <c r="H119">
        <v>0.02</v>
      </c>
      <c r="I119">
        <v>0.02</v>
      </c>
      <c r="J119">
        <v>0.02</v>
      </c>
      <c r="K119" s="4">
        <v>1.6E-2</v>
      </c>
    </row>
    <row r="120" spans="1:11">
      <c r="A120">
        <v>4</v>
      </c>
      <c r="B120" s="4">
        <v>25</v>
      </c>
      <c r="C120">
        <v>2.3E-2</v>
      </c>
      <c r="D120">
        <v>2.3E-2</v>
      </c>
      <c r="E120">
        <v>2.3E-2</v>
      </c>
      <c r="F120">
        <v>1.0999999999999999E-2</v>
      </c>
      <c r="G120">
        <v>1.0999999999999999E-2</v>
      </c>
      <c r="H120">
        <v>1.9E-2</v>
      </c>
      <c r="I120">
        <v>1.9E-2</v>
      </c>
      <c r="J120">
        <v>1.9E-2</v>
      </c>
      <c r="K120" s="4">
        <v>1.6E-2</v>
      </c>
    </row>
    <row r="121" spans="1:11">
      <c r="A121">
        <v>4</v>
      </c>
      <c r="B121" s="4">
        <v>26</v>
      </c>
      <c r="C121">
        <v>2.3E-2</v>
      </c>
      <c r="D121">
        <v>2.3E-2</v>
      </c>
      <c r="E121">
        <v>2.3E-2</v>
      </c>
      <c r="F121">
        <v>1.0999999999999999E-2</v>
      </c>
      <c r="G121">
        <v>1.0999999999999999E-2</v>
      </c>
      <c r="H121">
        <v>1.9E-2</v>
      </c>
      <c r="I121">
        <v>1.7999999999999999E-2</v>
      </c>
      <c r="J121">
        <v>1.7999999999999999E-2</v>
      </c>
      <c r="K121" s="4">
        <v>1.6E-2</v>
      </c>
    </row>
    <row r="122" spans="1:11">
      <c r="A122">
        <v>4</v>
      </c>
      <c r="B122" s="4">
        <v>27</v>
      </c>
      <c r="C122">
        <v>2.1000000000000001E-2</v>
      </c>
      <c r="D122">
        <v>2.1000000000000001E-2</v>
      </c>
      <c r="E122">
        <v>2.1000000000000001E-2</v>
      </c>
      <c r="F122">
        <v>1.0999999999999999E-2</v>
      </c>
      <c r="G122">
        <v>1.0999999999999999E-2</v>
      </c>
      <c r="H122">
        <v>1.7000000000000001E-2</v>
      </c>
      <c r="I122">
        <v>1.7000000000000001E-2</v>
      </c>
      <c r="J122">
        <v>1.7000000000000001E-2</v>
      </c>
      <c r="K122" s="4">
        <v>1.4E-2</v>
      </c>
    </row>
    <row r="123" spans="1:11">
      <c r="A123">
        <v>4</v>
      </c>
      <c r="B123" s="4">
        <v>28</v>
      </c>
      <c r="C123">
        <v>2.1000000000000001E-2</v>
      </c>
      <c r="D123">
        <v>2.1000000000000001E-2</v>
      </c>
      <c r="E123">
        <v>2.1000000000000001E-2</v>
      </c>
      <c r="F123">
        <v>0.01</v>
      </c>
      <c r="G123">
        <v>0.01</v>
      </c>
      <c r="H123">
        <v>1.7000000000000001E-2</v>
      </c>
      <c r="I123">
        <v>1.7999999999999999E-2</v>
      </c>
      <c r="J123">
        <v>1.7999999999999999E-2</v>
      </c>
      <c r="K123" s="4">
        <v>1.4E-2</v>
      </c>
    </row>
    <row r="124" spans="1:11">
      <c r="A124">
        <v>4</v>
      </c>
      <c r="B124" s="4">
        <v>29</v>
      </c>
      <c r="C124">
        <v>1.9E-2</v>
      </c>
      <c r="D124">
        <v>1.9E-2</v>
      </c>
      <c r="E124">
        <v>1.9E-2</v>
      </c>
      <c r="F124">
        <v>0.01</v>
      </c>
      <c r="G124">
        <v>0.01</v>
      </c>
      <c r="H124">
        <v>1.2E-2</v>
      </c>
      <c r="I124">
        <v>1.6E-2</v>
      </c>
      <c r="J124">
        <v>1.6E-2</v>
      </c>
      <c r="K124" s="4">
        <v>1.2999999999999999E-2</v>
      </c>
    </row>
    <row r="125" spans="1:11">
      <c r="A125">
        <v>4</v>
      </c>
      <c r="B125" s="4">
        <v>30</v>
      </c>
      <c r="C125">
        <v>1.7000000000000001E-2</v>
      </c>
      <c r="D125">
        <v>1.7000000000000001E-2</v>
      </c>
      <c r="E125">
        <v>1.7000000000000001E-2</v>
      </c>
      <c r="F125">
        <v>1.2E-2</v>
      </c>
      <c r="G125">
        <v>1.2E-2</v>
      </c>
      <c r="H125">
        <v>1.2E-2</v>
      </c>
      <c r="I125">
        <v>1.4999999999999999E-2</v>
      </c>
      <c r="J125">
        <v>1.4999999999999999E-2</v>
      </c>
      <c r="K125" s="4">
        <v>1.0999999999999999E-2</v>
      </c>
    </row>
    <row r="126" spans="1:11">
      <c r="A126">
        <v>5</v>
      </c>
      <c r="B126" s="4">
        <v>1</v>
      </c>
      <c r="C126">
        <v>1.7000000000000001E-2</v>
      </c>
      <c r="D126">
        <v>1.7000000000000001E-2</v>
      </c>
      <c r="E126">
        <v>1.7000000000000001E-2</v>
      </c>
      <c r="F126">
        <v>1.4999999999999999E-2</v>
      </c>
      <c r="G126">
        <v>1.4999999999999999E-2</v>
      </c>
      <c r="H126">
        <v>1.2E-2</v>
      </c>
      <c r="I126">
        <v>1.4E-2</v>
      </c>
      <c r="J126">
        <v>1.4E-2</v>
      </c>
      <c r="K126" s="4">
        <v>0.01</v>
      </c>
    </row>
    <row r="127" spans="1:11">
      <c r="A127">
        <v>5</v>
      </c>
      <c r="B127" s="4">
        <v>2</v>
      </c>
      <c r="C127">
        <v>1.4999999999999999E-2</v>
      </c>
      <c r="D127">
        <v>1.4999999999999999E-2</v>
      </c>
      <c r="E127">
        <v>1.4999999999999999E-2</v>
      </c>
      <c r="F127">
        <v>1.2999999999999999E-2</v>
      </c>
      <c r="G127">
        <v>1.2999999999999999E-2</v>
      </c>
      <c r="H127">
        <v>8.9999999999999993E-3</v>
      </c>
      <c r="I127">
        <v>1.2999999999999999E-2</v>
      </c>
      <c r="J127">
        <v>1.2999999999999999E-2</v>
      </c>
      <c r="K127" s="4">
        <v>8.9999999999999993E-3</v>
      </c>
    </row>
    <row r="128" spans="1:11">
      <c r="A128">
        <v>5</v>
      </c>
      <c r="B128" s="4">
        <v>3</v>
      </c>
      <c r="C128">
        <v>1.2999999999999999E-2</v>
      </c>
      <c r="D128">
        <v>1.2999999999999999E-2</v>
      </c>
      <c r="E128">
        <v>1.2999999999999999E-2</v>
      </c>
      <c r="F128">
        <v>1.4E-2</v>
      </c>
      <c r="G128">
        <v>1.4E-2</v>
      </c>
      <c r="H128">
        <v>8.9999999999999993E-3</v>
      </c>
      <c r="I128">
        <v>1.0999999999999999E-2</v>
      </c>
      <c r="J128">
        <v>1.0999999999999999E-2</v>
      </c>
      <c r="K128" s="4">
        <v>8.0000000000000002E-3</v>
      </c>
    </row>
    <row r="129" spans="1:11">
      <c r="A129">
        <v>5</v>
      </c>
      <c r="B129" s="4">
        <v>4</v>
      </c>
      <c r="C129">
        <v>1.2E-2</v>
      </c>
      <c r="D129">
        <v>1.2E-2</v>
      </c>
      <c r="E129">
        <v>1.2E-2</v>
      </c>
      <c r="F129">
        <v>1.4E-2</v>
      </c>
      <c r="G129">
        <v>1.4E-2</v>
      </c>
      <c r="H129">
        <v>8.0000000000000002E-3</v>
      </c>
      <c r="I129">
        <v>1.0999999999999999E-2</v>
      </c>
      <c r="J129">
        <v>1.0999999999999999E-2</v>
      </c>
      <c r="K129" s="4">
        <v>8.0000000000000002E-3</v>
      </c>
    </row>
    <row r="130" spans="1:11">
      <c r="A130">
        <v>5</v>
      </c>
      <c r="B130" s="4">
        <v>5</v>
      </c>
      <c r="C130">
        <v>8.9999999999999993E-3</v>
      </c>
      <c r="D130">
        <v>8.9999999999999993E-3</v>
      </c>
      <c r="E130">
        <v>8.9999999999999993E-3</v>
      </c>
      <c r="F130">
        <v>1.4E-2</v>
      </c>
      <c r="G130">
        <v>1.4E-2</v>
      </c>
      <c r="H130">
        <v>6.0000000000000001E-3</v>
      </c>
      <c r="I130">
        <v>8.0000000000000002E-3</v>
      </c>
      <c r="J130">
        <v>8.0000000000000002E-3</v>
      </c>
      <c r="K130" s="4">
        <v>6.0000000000000001E-3</v>
      </c>
    </row>
    <row r="131" spans="1:11">
      <c r="A131">
        <v>5</v>
      </c>
      <c r="B131" s="4">
        <v>6</v>
      </c>
      <c r="C131">
        <v>8.0000000000000002E-3</v>
      </c>
      <c r="D131">
        <v>8.0000000000000002E-3</v>
      </c>
      <c r="E131">
        <v>8.0000000000000002E-3</v>
      </c>
      <c r="F131">
        <v>1.4E-2</v>
      </c>
      <c r="G131">
        <v>1.4E-2</v>
      </c>
      <c r="H131">
        <v>6.0000000000000001E-3</v>
      </c>
      <c r="I131">
        <v>6.0000000000000001E-3</v>
      </c>
      <c r="J131">
        <v>6.0000000000000001E-3</v>
      </c>
      <c r="K131" s="4">
        <v>5.0000000000000001E-3</v>
      </c>
    </row>
    <row r="132" spans="1:11">
      <c r="A132">
        <v>5</v>
      </c>
      <c r="B132" s="4">
        <v>7</v>
      </c>
      <c r="C132">
        <v>7.0000000000000001E-3</v>
      </c>
      <c r="D132">
        <v>7.0000000000000001E-3</v>
      </c>
      <c r="E132">
        <v>7.0000000000000001E-3</v>
      </c>
      <c r="F132">
        <v>1.4E-2</v>
      </c>
      <c r="G132">
        <v>1.4E-2</v>
      </c>
      <c r="H132">
        <v>5.0000000000000001E-3</v>
      </c>
      <c r="I132">
        <v>5.0000000000000001E-3</v>
      </c>
      <c r="J132">
        <v>5.0000000000000001E-3</v>
      </c>
      <c r="K132" s="4">
        <v>4.0000000000000001E-3</v>
      </c>
    </row>
    <row r="133" spans="1:11">
      <c r="A133">
        <v>5</v>
      </c>
      <c r="B133" s="4">
        <v>8</v>
      </c>
      <c r="C133">
        <v>7.0000000000000001E-3</v>
      </c>
      <c r="D133">
        <v>7.0000000000000001E-3</v>
      </c>
      <c r="E133">
        <v>7.0000000000000001E-3</v>
      </c>
      <c r="F133">
        <v>1.4E-2</v>
      </c>
      <c r="G133">
        <v>1.4E-2</v>
      </c>
      <c r="H133">
        <v>8.0000000000000002E-3</v>
      </c>
      <c r="I133">
        <v>6.0000000000000001E-3</v>
      </c>
      <c r="J133">
        <v>6.0000000000000001E-3</v>
      </c>
      <c r="K133" s="4">
        <v>4.0000000000000001E-3</v>
      </c>
    </row>
    <row r="134" spans="1:11">
      <c r="A134">
        <v>5</v>
      </c>
      <c r="B134" s="4">
        <v>9</v>
      </c>
      <c r="C134">
        <v>7.0000000000000001E-3</v>
      </c>
      <c r="D134">
        <v>7.0000000000000001E-3</v>
      </c>
      <c r="E134">
        <v>7.0000000000000001E-3</v>
      </c>
      <c r="F134">
        <v>1.2999999999999999E-2</v>
      </c>
      <c r="G134">
        <v>1.2999999999999999E-2</v>
      </c>
      <c r="H134">
        <v>7.0000000000000001E-3</v>
      </c>
      <c r="I134">
        <v>6.0000000000000001E-3</v>
      </c>
      <c r="J134">
        <v>6.0000000000000001E-3</v>
      </c>
      <c r="K134" s="4">
        <v>5.0000000000000001E-3</v>
      </c>
    </row>
    <row r="135" spans="1:11">
      <c r="A135">
        <v>5</v>
      </c>
      <c r="B135" s="4">
        <v>10</v>
      </c>
      <c r="C135">
        <v>7.0000000000000001E-3</v>
      </c>
      <c r="D135">
        <v>7.0000000000000001E-3</v>
      </c>
      <c r="E135">
        <v>7.0000000000000001E-3</v>
      </c>
      <c r="F135">
        <v>1.2999999999999999E-2</v>
      </c>
      <c r="G135">
        <v>1.2999999999999999E-2</v>
      </c>
      <c r="H135">
        <v>7.0000000000000001E-3</v>
      </c>
      <c r="I135">
        <v>6.0000000000000001E-3</v>
      </c>
      <c r="J135">
        <v>6.0000000000000001E-3</v>
      </c>
      <c r="K135" s="4">
        <v>5.0000000000000001E-3</v>
      </c>
    </row>
    <row r="136" spans="1:11">
      <c r="A136">
        <v>5</v>
      </c>
      <c r="B136" s="4">
        <v>11</v>
      </c>
      <c r="C136">
        <v>6.0000000000000001E-3</v>
      </c>
      <c r="D136">
        <v>6.0000000000000001E-3</v>
      </c>
      <c r="E136">
        <v>6.0000000000000001E-3</v>
      </c>
      <c r="F136">
        <v>0.01</v>
      </c>
      <c r="G136">
        <v>0.01</v>
      </c>
      <c r="H136">
        <v>7.0000000000000001E-3</v>
      </c>
      <c r="I136">
        <v>5.0000000000000001E-3</v>
      </c>
      <c r="J136">
        <v>5.0000000000000001E-3</v>
      </c>
      <c r="K136" s="4">
        <v>5.0000000000000001E-3</v>
      </c>
    </row>
    <row r="137" spans="1:11">
      <c r="A137">
        <v>5</v>
      </c>
      <c r="B137" s="4">
        <v>12</v>
      </c>
      <c r="C137">
        <v>6.0000000000000001E-3</v>
      </c>
      <c r="D137">
        <v>6.0000000000000001E-3</v>
      </c>
      <c r="E137">
        <v>6.0000000000000001E-3</v>
      </c>
      <c r="F137">
        <v>1.0999999999999999E-2</v>
      </c>
      <c r="G137">
        <v>1.0999999999999999E-2</v>
      </c>
      <c r="H137">
        <v>7.0000000000000001E-3</v>
      </c>
      <c r="I137">
        <v>5.0000000000000001E-3</v>
      </c>
      <c r="J137">
        <v>5.0000000000000001E-3</v>
      </c>
      <c r="K137" s="4">
        <v>5.0000000000000001E-3</v>
      </c>
    </row>
    <row r="138" spans="1:11">
      <c r="A138">
        <v>5</v>
      </c>
      <c r="B138" s="4">
        <v>13</v>
      </c>
      <c r="C138">
        <v>5.0000000000000001E-3</v>
      </c>
      <c r="D138">
        <v>5.0000000000000001E-3</v>
      </c>
      <c r="E138">
        <v>5.0000000000000001E-3</v>
      </c>
      <c r="F138">
        <v>1.0999999999999999E-2</v>
      </c>
      <c r="G138">
        <v>1.0999999999999999E-2</v>
      </c>
      <c r="H138">
        <v>5.0000000000000001E-3</v>
      </c>
      <c r="I138">
        <v>4.0000000000000001E-3</v>
      </c>
      <c r="J138">
        <v>4.0000000000000001E-3</v>
      </c>
      <c r="K138" s="4">
        <v>3.0000000000000001E-3</v>
      </c>
    </row>
    <row r="139" spans="1:11">
      <c r="A139">
        <v>5</v>
      </c>
      <c r="B139" s="4">
        <v>14</v>
      </c>
      <c r="C139">
        <v>5.0000000000000001E-3</v>
      </c>
      <c r="D139">
        <v>5.0000000000000001E-3</v>
      </c>
      <c r="E139">
        <v>5.0000000000000001E-3</v>
      </c>
      <c r="F139">
        <v>1.2E-2</v>
      </c>
      <c r="G139">
        <v>1.2E-2</v>
      </c>
      <c r="H139">
        <v>5.0000000000000001E-3</v>
      </c>
      <c r="I139">
        <v>4.0000000000000001E-3</v>
      </c>
      <c r="J139">
        <v>4.0000000000000001E-3</v>
      </c>
      <c r="K139" s="4">
        <v>3.0000000000000001E-3</v>
      </c>
    </row>
    <row r="140" spans="1:11">
      <c r="A140">
        <v>5</v>
      </c>
      <c r="B140" s="4">
        <v>15</v>
      </c>
      <c r="C140">
        <v>4.0000000000000001E-3</v>
      </c>
      <c r="D140">
        <v>4.0000000000000001E-3</v>
      </c>
      <c r="E140">
        <v>4.0000000000000001E-3</v>
      </c>
      <c r="F140">
        <v>1.2E-2</v>
      </c>
      <c r="G140">
        <v>1.2E-2</v>
      </c>
      <c r="H140">
        <v>5.0000000000000001E-3</v>
      </c>
      <c r="I140">
        <v>4.0000000000000001E-3</v>
      </c>
      <c r="J140">
        <v>4.0000000000000001E-3</v>
      </c>
      <c r="K140" s="4">
        <v>3.0000000000000001E-3</v>
      </c>
    </row>
    <row r="141" spans="1:11">
      <c r="A141">
        <v>5</v>
      </c>
      <c r="B141" s="4">
        <v>16</v>
      </c>
      <c r="C141">
        <v>4.0000000000000001E-3</v>
      </c>
      <c r="D141">
        <v>4.0000000000000001E-3</v>
      </c>
      <c r="E141">
        <v>4.0000000000000001E-3</v>
      </c>
      <c r="F141">
        <v>1.2E-2</v>
      </c>
      <c r="G141">
        <v>1.2E-2</v>
      </c>
      <c r="H141">
        <v>5.0000000000000001E-3</v>
      </c>
      <c r="I141">
        <v>4.0000000000000001E-3</v>
      </c>
      <c r="J141">
        <v>4.0000000000000001E-3</v>
      </c>
      <c r="K141" s="4">
        <v>3.0000000000000001E-3</v>
      </c>
    </row>
    <row r="142" spans="1:11">
      <c r="A142">
        <v>5</v>
      </c>
      <c r="B142" s="4">
        <v>17</v>
      </c>
      <c r="C142">
        <v>5.0000000000000001E-3</v>
      </c>
      <c r="D142">
        <v>5.0000000000000001E-3</v>
      </c>
      <c r="E142">
        <v>5.0000000000000001E-3</v>
      </c>
      <c r="F142">
        <v>1.2E-2</v>
      </c>
      <c r="G142">
        <v>1.2E-2</v>
      </c>
      <c r="H142">
        <v>5.0000000000000001E-3</v>
      </c>
      <c r="I142">
        <v>4.0000000000000001E-3</v>
      </c>
      <c r="J142">
        <v>4.0000000000000001E-3</v>
      </c>
      <c r="K142" s="4">
        <v>3.0000000000000001E-3</v>
      </c>
    </row>
    <row r="143" spans="1:11">
      <c r="A143">
        <v>5</v>
      </c>
      <c r="B143" s="4">
        <v>18</v>
      </c>
      <c r="C143">
        <v>5.0000000000000001E-3</v>
      </c>
      <c r="D143">
        <v>5.0000000000000001E-3</v>
      </c>
      <c r="E143">
        <v>5.0000000000000001E-3</v>
      </c>
      <c r="F143">
        <v>1.2E-2</v>
      </c>
      <c r="G143">
        <v>1.2E-2</v>
      </c>
      <c r="H143">
        <v>4.0000000000000001E-3</v>
      </c>
      <c r="I143">
        <v>4.0000000000000001E-3</v>
      </c>
      <c r="J143">
        <v>4.0000000000000001E-3</v>
      </c>
      <c r="K143" s="4">
        <v>3.0000000000000001E-3</v>
      </c>
    </row>
    <row r="144" spans="1:11">
      <c r="A144">
        <v>5</v>
      </c>
      <c r="B144" s="4">
        <v>19</v>
      </c>
      <c r="C144">
        <v>4.0000000000000001E-3</v>
      </c>
      <c r="D144">
        <v>4.0000000000000001E-3</v>
      </c>
      <c r="E144">
        <v>4.0000000000000001E-3</v>
      </c>
      <c r="F144">
        <v>1.2999999999999999E-2</v>
      </c>
      <c r="G144">
        <v>1.2999999999999999E-2</v>
      </c>
      <c r="H144">
        <v>4.0000000000000001E-3</v>
      </c>
      <c r="I144">
        <v>4.0000000000000001E-3</v>
      </c>
      <c r="J144">
        <v>4.0000000000000001E-3</v>
      </c>
      <c r="K144" s="4">
        <v>3.0000000000000001E-3</v>
      </c>
    </row>
    <row r="145" spans="1:11">
      <c r="A145">
        <v>5</v>
      </c>
      <c r="B145" s="4">
        <v>20</v>
      </c>
      <c r="C145">
        <v>4.0000000000000001E-3</v>
      </c>
      <c r="D145">
        <v>4.0000000000000001E-3</v>
      </c>
      <c r="E145">
        <v>4.0000000000000001E-3</v>
      </c>
      <c r="F145">
        <v>1.0999999999999999E-2</v>
      </c>
      <c r="G145">
        <v>1.0999999999999999E-2</v>
      </c>
      <c r="H145">
        <v>3.0000000000000001E-3</v>
      </c>
      <c r="I145">
        <v>3.0000000000000001E-3</v>
      </c>
      <c r="J145">
        <v>3.0000000000000001E-3</v>
      </c>
      <c r="K145" s="4">
        <v>3.0000000000000001E-3</v>
      </c>
    </row>
    <row r="146" spans="1:11">
      <c r="A146">
        <v>5</v>
      </c>
      <c r="B146" s="4">
        <v>21</v>
      </c>
      <c r="C146">
        <v>4.0000000000000001E-3</v>
      </c>
      <c r="D146">
        <v>4.0000000000000001E-3</v>
      </c>
      <c r="E146">
        <v>4.0000000000000001E-3</v>
      </c>
      <c r="F146">
        <v>1.0999999999999999E-2</v>
      </c>
      <c r="G146">
        <v>1.0999999999999999E-2</v>
      </c>
      <c r="H146">
        <v>3.0000000000000001E-3</v>
      </c>
      <c r="I146">
        <v>3.0000000000000001E-3</v>
      </c>
      <c r="J146">
        <v>3.0000000000000001E-3</v>
      </c>
      <c r="K146" s="4">
        <v>3.0000000000000001E-3</v>
      </c>
    </row>
    <row r="147" spans="1:11">
      <c r="A147">
        <v>5</v>
      </c>
      <c r="B147" s="4">
        <v>22</v>
      </c>
      <c r="C147">
        <v>5.0000000000000001E-3</v>
      </c>
      <c r="D147">
        <v>5.0000000000000001E-3</v>
      </c>
      <c r="E147">
        <v>5.0000000000000001E-3</v>
      </c>
      <c r="F147">
        <v>8.9999999999999993E-3</v>
      </c>
      <c r="G147">
        <v>8.9999999999999993E-3</v>
      </c>
      <c r="H147">
        <v>3.0000000000000001E-3</v>
      </c>
      <c r="I147">
        <v>4.0000000000000001E-3</v>
      </c>
      <c r="J147">
        <v>4.0000000000000001E-3</v>
      </c>
      <c r="K147" s="4">
        <v>3.0000000000000001E-3</v>
      </c>
    </row>
    <row r="148" spans="1:11">
      <c r="A148">
        <v>5</v>
      </c>
      <c r="B148" s="4">
        <v>23</v>
      </c>
      <c r="C148">
        <v>5.0000000000000001E-3</v>
      </c>
      <c r="D148">
        <v>5.0000000000000001E-3</v>
      </c>
      <c r="E148">
        <v>5.0000000000000001E-3</v>
      </c>
      <c r="F148">
        <v>8.9999999999999993E-3</v>
      </c>
      <c r="G148">
        <v>8.9999999999999993E-3</v>
      </c>
      <c r="H148">
        <v>3.0000000000000001E-3</v>
      </c>
      <c r="I148">
        <v>4.0000000000000001E-3</v>
      </c>
      <c r="J148">
        <v>4.0000000000000001E-3</v>
      </c>
      <c r="K148" s="4">
        <v>3.0000000000000001E-3</v>
      </c>
    </row>
    <row r="149" spans="1:11">
      <c r="A149">
        <v>5</v>
      </c>
      <c r="B149" s="4">
        <v>24</v>
      </c>
      <c r="C149">
        <v>5.0000000000000001E-3</v>
      </c>
      <c r="D149">
        <v>5.0000000000000001E-3</v>
      </c>
      <c r="E149">
        <v>5.0000000000000001E-3</v>
      </c>
      <c r="F149">
        <v>8.9999999999999993E-3</v>
      </c>
      <c r="G149">
        <v>8.9999999999999993E-3</v>
      </c>
      <c r="H149">
        <v>3.0000000000000001E-3</v>
      </c>
      <c r="I149">
        <v>4.0000000000000001E-3</v>
      </c>
      <c r="J149">
        <v>4.0000000000000001E-3</v>
      </c>
      <c r="K149" s="4">
        <v>3.0000000000000001E-3</v>
      </c>
    </row>
    <row r="150" spans="1:11">
      <c r="A150">
        <v>5</v>
      </c>
      <c r="B150" s="4">
        <v>25</v>
      </c>
      <c r="C150">
        <v>5.0000000000000001E-3</v>
      </c>
      <c r="D150">
        <v>5.0000000000000001E-3</v>
      </c>
      <c r="E150">
        <v>5.0000000000000001E-3</v>
      </c>
      <c r="F150">
        <v>8.9999999999999993E-3</v>
      </c>
      <c r="G150">
        <v>8.9999999999999993E-3</v>
      </c>
      <c r="H150">
        <v>3.0000000000000001E-3</v>
      </c>
      <c r="I150">
        <v>4.0000000000000001E-3</v>
      </c>
      <c r="J150">
        <v>4.0000000000000001E-3</v>
      </c>
      <c r="K150" s="4">
        <v>3.0000000000000001E-3</v>
      </c>
    </row>
    <row r="151" spans="1:11">
      <c r="A151">
        <v>5</v>
      </c>
      <c r="B151" s="4">
        <v>26</v>
      </c>
      <c r="C151">
        <v>5.0000000000000001E-3</v>
      </c>
      <c r="D151">
        <v>5.0000000000000001E-3</v>
      </c>
      <c r="E151">
        <v>5.0000000000000001E-3</v>
      </c>
      <c r="F151">
        <v>0.01</v>
      </c>
      <c r="G151">
        <v>0.01</v>
      </c>
      <c r="H151">
        <v>3.0000000000000001E-3</v>
      </c>
      <c r="I151">
        <v>4.0000000000000001E-3</v>
      </c>
      <c r="J151">
        <v>4.0000000000000001E-3</v>
      </c>
      <c r="K151" s="4">
        <v>4.0000000000000001E-3</v>
      </c>
    </row>
    <row r="152" spans="1:11">
      <c r="A152">
        <v>5</v>
      </c>
      <c r="B152" s="4">
        <v>27</v>
      </c>
      <c r="C152">
        <v>5.0000000000000001E-3</v>
      </c>
      <c r="D152">
        <v>5.0000000000000001E-3</v>
      </c>
      <c r="E152">
        <v>5.0000000000000001E-3</v>
      </c>
      <c r="F152">
        <v>0.01</v>
      </c>
      <c r="G152">
        <v>0.01</v>
      </c>
      <c r="H152">
        <v>3.0000000000000001E-3</v>
      </c>
      <c r="I152">
        <v>4.0000000000000001E-3</v>
      </c>
      <c r="J152">
        <v>4.0000000000000001E-3</v>
      </c>
      <c r="K152" s="4">
        <v>4.0000000000000001E-3</v>
      </c>
    </row>
    <row r="153" spans="1:11">
      <c r="A153">
        <v>5</v>
      </c>
      <c r="B153" s="4">
        <v>28</v>
      </c>
      <c r="C153">
        <v>4.0000000000000001E-3</v>
      </c>
      <c r="D153">
        <v>4.0000000000000001E-3</v>
      </c>
      <c r="E153">
        <v>4.0000000000000001E-3</v>
      </c>
      <c r="F153">
        <v>0.01</v>
      </c>
      <c r="G153">
        <v>0.01</v>
      </c>
      <c r="H153">
        <v>3.0000000000000001E-3</v>
      </c>
      <c r="I153">
        <v>4.0000000000000001E-3</v>
      </c>
      <c r="J153">
        <v>4.0000000000000001E-3</v>
      </c>
      <c r="K153" s="4">
        <v>4.0000000000000001E-3</v>
      </c>
    </row>
    <row r="154" spans="1:11">
      <c r="A154">
        <v>5</v>
      </c>
      <c r="B154" s="4">
        <v>29</v>
      </c>
      <c r="C154">
        <v>4.0000000000000001E-3</v>
      </c>
      <c r="D154">
        <v>4.0000000000000001E-3</v>
      </c>
      <c r="E154">
        <v>4.0000000000000001E-3</v>
      </c>
      <c r="F154">
        <v>8.0000000000000002E-3</v>
      </c>
      <c r="G154">
        <v>8.0000000000000002E-3</v>
      </c>
      <c r="H154">
        <v>3.0000000000000001E-3</v>
      </c>
      <c r="I154">
        <v>4.0000000000000001E-3</v>
      </c>
      <c r="J154">
        <v>4.0000000000000001E-3</v>
      </c>
      <c r="K154" s="4">
        <v>4.0000000000000001E-3</v>
      </c>
    </row>
    <row r="155" spans="1:11">
      <c r="A155">
        <v>5</v>
      </c>
      <c r="B155" s="4">
        <v>30</v>
      </c>
      <c r="C155">
        <v>4.0000000000000001E-3</v>
      </c>
      <c r="D155">
        <v>4.0000000000000001E-3</v>
      </c>
      <c r="E155">
        <v>4.0000000000000001E-3</v>
      </c>
      <c r="F155">
        <v>5.0000000000000001E-3</v>
      </c>
      <c r="G155">
        <v>5.0000000000000001E-3</v>
      </c>
      <c r="H155">
        <v>3.0000000000000001E-3</v>
      </c>
      <c r="I155">
        <v>4.0000000000000001E-3</v>
      </c>
      <c r="J155">
        <v>4.0000000000000001E-3</v>
      </c>
      <c r="K155" s="4">
        <v>4.0000000000000001E-3</v>
      </c>
    </row>
    <row r="156" spans="1:11">
      <c r="A156">
        <v>5</v>
      </c>
      <c r="B156" s="4">
        <v>31</v>
      </c>
      <c r="C156">
        <v>4.0000000000000001E-3</v>
      </c>
      <c r="D156">
        <v>4.0000000000000001E-3</v>
      </c>
      <c r="E156">
        <v>4.0000000000000001E-3</v>
      </c>
      <c r="F156">
        <v>5.0000000000000001E-3</v>
      </c>
      <c r="G156">
        <v>5.0000000000000001E-3</v>
      </c>
      <c r="H156">
        <v>3.0000000000000001E-3</v>
      </c>
      <c r="I156">
        <v>4.0000000000000001E-3</v>
      </c>
      <c r="J156">
        <v>4.0000000000000001E-3</v>
      </c>
      <c r="K156" s="4">
        <v>4.0000000000000001E-3</v>
      </c>
    </row>
    <row r="157" spans="1:11">
      <c r="A157">
        <v>6</v>
      </c>
      <c r="B157" s="4">
        <v>1</v>
      </c>
      <c r="C157">
        <v>4.0000000000000001E-3</v>
      </c>
      <c r="D157">
        <v>4.0000000000000001E-3</v>
      </c>
      <c r="E157">
        <v>4.0000000000000001E-3</v>
      </c>
      <c r="F157">
        <v>3.0000000000000001E-3</v>
      </c>
      <c r="G157">
        <v>3.0000000000000001E-3</v>
      </c>
      <c r="H157">
        <v>4.0000000000000001E-3</v>
      </c>
      <c r="I157">
        <v>4.0000000000000001E-3</v>
      </c>
      <c r="J157">
        <v>4.0000000000000001E-3</v>
      </c>
      <c r="K157" s="4">
        <v>4.0000000000000001E-3</v>
      </c>
    </row>
    <row r="158" spans="1:11">
      <c r="A158">
        <v>6</v>
      </c>
      <c r="B158" s="4">
        <v>2</v>
      </c>
      <c r="C158">
        <v>4.0000000000000001E-3</v>
      </c>
      <c r="D158">
        <v>4.0000000000000001E-3</v>
      </c>
      <c r="E158">
        <v>4.0000000000000001E-3</v>
      </c>
      <c r="F158">
        <v>4.0000000000000001E-3</v>
      </c>
      <c r="G158">
        <v>4.0000000000000001E-3</v>
      </c>
      <c r="H158">
        <v>4.0000000000000001E-3</v>
      </c>
      <c r="I158">
        <v>4.0000000000000001E-3</v>
      </c>
      <c r="J158">
        <v>4.0000000000000001E-3</v>
      </c>
      <c r="K158" s="4">
        <v>4.0000000000000001E-3</v>
      </c>
    </row>
    <row r="159" spans="1:11">
      <c r="A159">
        <v>6</v>
      </c>
      <c r="B159" s="4">
        <v>3</v>
      </c>
      <c r="C159">
        <v>4.0000000000000001E-3</v>
      </c>
      <c r="D159">
        <v>4.0000000000000001E-3</v>
      </c>
      <c r="E159">
        <v>4.0000000000000001E-3</v>
      </c>
      <c r="F159">
        <v>4.0000000000000001E-3</v>
      </c>
      <c r="G159">
        <v>4.0000000000000001E-3</v>
      </c>
      <c r="H159">
        <v>4.0000000000000001E-3</v>
      </c>
      <c r="I159">
        <v>5.0000000000000001E-3</v>
      </c>
      <c r="J159">
        <v>5.0000000000000001E-3</v>
      </c>
      <c r="K159" s="4">
        <v>4.0000000000000001E-3</v>
      </c>
    </row>
    <row r="160" spans="1:11">
      <c r="A160">
        <v>6</v>
      </c>
      <c r="B160" s="4">
        <v>4</v>
      </c>
      <c r="C160">
        <v>4.0000000000000001E-3</v>
      </c>
      <c r="D160">
        <v>4.0000000000000001E-3</v>
      </c>
      <c r="E160">
        <v>4.0000000000000001E-3</v>
      </c>
      <c r="F160">
        <v>4.0000000000000001E-3</v>
      </c>
      <c r="G160">
        <v>4.0000000000000001E-3</v>
      </c>
      <c r="H160">
        <v>4.0000000000000001E-3</v>
      </c>
      <c r="I160">
        <v>5.0000000000000001E-3</v>
      </c>
      <c r="J160">
        <v>5.0000000000000001E-3</v>
      </c>
      <c r="K160" s="4">
        <v>4.0000000000000001E-3</v>
      </c>
    </row>
    <row r="161" spans="1:11">
      <c r="A161">
        <v>6</v>
      </c>
      <c r="B161" s="4">
        <v>5</v>
      </c>
      <c r="C161">
        <v>4.0000000000000001E-3</v>
      </c>
      <c r="D161">
        <v>4.0000000000000001E-3</v>
      </c>
      <c r="E161">
        <v>4.0000000000000001E-3</v>
      </c>
      <c r="F161">
        <v>4.0000000000000001E-3</v>
      </c>
      <c r="G161">
        <v>4.0000000000000001E-3</v>
      </c>
      <c r="H161">
        <v>4.0000000000000001E-3</v>
      </c>
      <c r="I161">
        <v>5.0000000000000001E-3</v>
      </c>
      <c r="J161">
        <v>5.0000000000000001E-3</v>
      </c>
      <c r="K161" s="4">
        <v>4.0000000000000001E-3</v>
      </c>
    </row>
    <row r="162" spans="1:11">
      <c r="A162">
        <v>6</v>
      </c>
      <c r="B162" s="4">
        <v>6</v>
      </c>
      <c r="C162">
        <v>4.0000000000000001E-3</v>
      </c>
      <c r="D162">
        <v>4.0000000000000001E-3</v>
      </c>
      <c r="E162">
        <v>4.0000000000000001E-3</v>
      </c>
      <c r="F162">
        <v>4.0000000000000001E-3</v>
      </c>
      <c r="G162">
        <v>4.0000000000000001E-3</v>
      </c>
      <c r="H162">
        <v>1E-3</v>
      </c>
      <c r="I162">
        <v>4.0000000000000001E-3</v>
      </c>
      <c r="J162">
        <v>4.0000000000000001E-3</v>
      </c>
      <c r="K162" s="4">
        <v>4.0000000000000001E-3</v>
      </c>
    </row>
    <row r="163" spans="1:11">
      <c r="A163">
        <v>6</v>
      </c>
      <c r="B163" s="4">
        <v>7</v>
      </c>
      <c r="C163">
        <v>4.0000000000000001E-3</v>
      </c>
      <c r="D163">
        <v>4.0000000000000001E-3</v>
      </c>
      <c r="E163">
        <v>4.0000000000000001E-3</v>
      </c>
      <c r="F163">
        <v>4.0000000000000001E-3</v>
      </c>
      <c r="G163">
        <v>4.0000000000000001E-3</v>
      </c>
      <c r="H163">
        <v>1E-3</v>
      </c>
      <c r="I163">
        <v>3.0000000000000001E-3</v>
      </c>
      <c r="J163">
        <v>3.0000000000000001E-3</v>
      </c>
      <c r="K163" s="4">
        <v>3.0000000000000001E-3</v>
      </c>
    </row>
    <row r="164" spans="1:11">
      <c r="A164">
        <v>6</v>
      </c>
      <c r="B164" s="4">
        <v>8</v>
      </c>
      <c r="C164">
        <v>4.0000000000000001E-3</v>
      </c>
      <c r="D164">
        <v>4.0000000000000001E-3</v>
      </c>
      <c r="E164">
        <v>4.0000000000000001E-3</v>
      </c>
      <c r="F164">
        <v>4.0000000000000001E-3</v>
      </c>
      <c r="G164">
        <v>4.0000000000000001E-3</v>
      </c>
      <c r="H164">
        <v>1E-3</v>
      </c>
      <c r="I164">
        <v>3.0000000000000001E-3</v>
      </c>
      <c r="J164">
        <v>3.0000000000000001E-3</v>
      </c>
      <c r="K164" s="4">
        <v>2E-3</v>
      </c>
    </row>
    <row r="165" spans="1:11">
      <c r="A165">
        <v>6</v>
      </c>
      <c r="B165" s="4">
        <v>9</v>
      </c>
      <c r="C165">
        <v>4.0000000000000001E-3</v>
      </c>
      <c r="D165">
        <v>4.0000000000000001E-3</v>
      </c>
      <c r="E165">
        <v>4.0000000000000001E-3</v>
      </c>
      <c r="F165">
        <v>4.0000000000000001E-3</v>
      </c>
      <c r="G165">
        <v>4.0000000000000001E-3</v>
      </c>
      <c r="H165">
        <v>1E-3</v>
      </c>
      <c r="I165">
        <v>3.0000000000000001E-3</v>
      </c>
      <c r="J165">
        <v>3.0000000000000001E-3</v>
      </c>
      <c r="K165" s="4">
        <v>2E-3</v>
      </c>
    </row>
    <row r="166" spans="1:11">
      <c r="A166">
        <v>6</v>
      </c>
      <c r="B166" s="4">
        <v>10</v>
      </c>
      <c r="C166">
        <v>4.0000000000000001E-3</v>
      </c>
      <c r="D166">
        <v>4.0000000000000001E-3</v>
      </c>
      <c r="E166">
        <v>4.0000000000000001E-3</v>
      </c>
      <c r="F166">
        <v>4.0000000000000001E-3</v>
      </c>
      <c r="G166">
        <v>4.0000000000000001E-3</v>
      </c>
      <c r="H166">
        <v>1E-3</v>
      </c>
      <c r="I166">
        <v>3.0000000000000001E-3</v>
      </c>
      <c r="J166">
        <v>3.0000000000000001E-3</v>
      </c>
      <c r="K166" s="4">
        <v>2E-3</v>
      </c>
    </row>
    <row r="167" spans="1:11">
      <c r="A167">
        <v>6</v>
      </c>
      <c r="B167" s="4">
        <v>11</v>
      </c>
      <c r="C167">
        <v>4.0000000000000001E-3</v>
      </c>
      <c r="D167">
        <v>4.0000000000000001E-3</v>
      </c>
      <c r="E167">
        <v>4.0000000000000001E-3</v>
      </c>
      <c r="F167">
        <v>3.0000000000000001E-3</v>
      </c>
      <c r="G167">
        <v>3.0000000000000001E-3</v>
      </c>
      <c r="H167">
        <v>1E-3</v>
      </c>
      <c r="I167">
        <v>3.0000000000000001E-3</v>
      </c>
      <c r="J167">
        <v>3.0000000000000001E-3</v>
      </c>
      <c r="K167" s="4">
        <v>2E-3</v>
      </c>
    </row>
    <row r="168" spans="1:11">
      <c r="A168">
        <v>6</v>
      </c>
      <c r="B168" s="4">
        <v>12</v>
      </c>
      <c r="C168">
        <v>3.0000000000000001E-3</v>
      </c>
      <c r="D168">
        <v>3.0000000000000001E-3</v>
      </c>
      <c r="E168">
        <v>3.0000000000000001E-3</v>
      </c>
      <c r="F168">
        <v>2E-3</v>
      </c>
      <c r="G168">
        <v>2E-3</v>
      </c>
      <c r="H168">
        <v>1E-3</v>
      </c>
      <c r="I168">
        <v>3.0000000000000001E-3</v>
      </c>
      <c r="J168">
        <v>3.0000000000000001E-3</v>
      </c>
      <c r="K168" s="4">
        <v>2E-3</v>
      </c>
    </row>
    <row r="169" spans="1:11">
      <c r="A169">
        <v>6</v>
      </c>
      <c r="B169" s="4">
        <v>13</v>
      </c>
      <c r="C169">
        <v>3.0000000000000001E-3</v>
      </c>
      <c r="D169">
        <v>3.0000000000000001E-3</v>
      </c>
      <c r="E169">
        <v>3.0000000000000001E-3</v>
      </c>
      <c r="F169">
        <v>2E-3</v>
      </c>
      <c r="G169">
        <v>2E-3</v>
      </c>
      <c r="H169">
        <v>1E-3</v>
      </c>
      <c r="I169">
        <v>3.0000000000000001E-3</v>
      </c>
      <c r="J169">
        <v>3.0000000000000001E-3</v>
      </c>
      <c r="K169" s="4">
        <v>2E-3</v>
      </c>
    </row>
    <row r="170" spans="1:11">
      <c r="A170">
        <v>6</v>
      </c>
      <c r="B170" s="4">
        <v>14</v>
      </c>
      <c r="C170">
        <v>3.0000000000000001E-3</v>
      </c>
      <c r="D170">
        <v>3.0000000000000001E-3</v>
      </c>
      <c r="E170">
        <v>3.0000000000000001E-3</v>
      </c>
      <c r="F170">
        <v>2E-3</v>
      </c>
      <c r="G170">
        <v>2E-3</v>
      </c>
      <c r="H170">
        <v>0</v>
      </c>
      <c r="I170">
        <v>3.0000000000000001E-3</v>
      </c>
      <c r="J170">
        <v>3.0000000000000001E-3</v>
      </c>
      <c r="K170" s="4">
        <v>2E-3</v>
      </c>
    </row>
    <row r="171" spans="1:11">
      <c r="A171">
        <v>6</v>
      </c>
      <c r="B171" s="4">
        <v>15</v>
      </c>
      <c r="C171">
        <v>3.0000000000000001E-3</v>
      </c>
      <c r="D171">
        <v>3.0000000000000001E-3</v>
      </c>
      <c r="E171">
        <v>3.0000000000000001E-3</v>
      </c>
      <c r="F171">
        <v>2E-3</v>
      </c>
      <c r="G171">
        <v>2E-3</v>
      </c>
      <c r="H171">
        <v>0</v>
      </c>
      <c r="I171">
        <v>3.0000000000000001E-3</v>
      </c>
      <c r="J171">
        <v>3.0000000000000001E-3</v>
      </c>
      <c r="K171" s="4">
        <v>2E-3</v>
      </c>
    </row>
    <row r="172" spans="1:11">
      <c r="A172">
        <v>6</v>
      </c>
      <c r="B172" s="4">
        <v>16</v>
      </c>
      <c r="C172">
        <v>3.0000000000000001E-3</v>
      </c>
      <c r="D172">
        <v>3.0000000000000001E-3</v>
      </c>
      <c r="E172">
        <v>3.0000000000000001E-3</v>
      </c>
      <c r="F172">
        <v>1E-3</v>
      </c>
      <c r="G172">
        <v>1E-3</v>
      </c>
      <c r="H172">
        <v>0</v>
      </c>
      <c r="I172">
        <v>3.0000000000000001E-3</v>
      </c>
      <c r="J172">
        <v>3.0000000000000001E-3</v>
      </c>
      <c r="K172" s="4">
        <v>2E-3</v>
      </c>
    </row>
    <row r="173" spans="1:11">
      <c r="A173">
        <v>6</v>
      </c>
      <c r="B173" s="4">
        <v>17</v>
      </c>
      <c r="C173">
        <v>3.0000000000000001E-3</v>
      </c>
      <c r="D173">
        <v>3.0000000000000001E-3</v>
      </c>
      <c r="E173">
        <v>3.0000000000000001E-3</v>
      </c>
      <c r="F173">
        <v>1E-3</v>
      </c>
      <c r="G173">
        <v>1E-3</v>
      </c>
      <c r="H173">
        <v>0</v>
      </c>
      <c r="I173">
        <v>3.0000000000000001E-3</v>
      </c>
      <c r="J173">
        <v>3.0000000000000001E-3</v>
      </c>
      <c r="K173" s="4">
        <v>2E-3</v>
      </c>
    </row>
    <row r="174" spans="1:11">
      <c r="A174">
        <v>6</v>
      </c>
      <c r="B174" s="4">
        <v>18</v>
      </c>
      <c r="C174">
        <v>3.0000000000000001E-3</v>
      </c>
      <c r="D174">
        <v>3.0000000000000001E-3</v>
      </c>
      <c r="E174">
        <v>3.0000000000000001E-3</v>
      </c>
      <c r="F174">
        <v>1E-3</v>
      </c>
      <c r="G174">
        <v>1E-3</v>
      </c>
      <c r="H174">
        <v>0</v>
      </c>
      <c r="I174">
        <v>3.0000000000000001E-3</v>
      </c>
      <c r="J174">
        <v>3.0000000000000001E-3</v>
      </c>
      <c r="K174" s="4">
        <v>2E-3</v>
      </c>
    </row>
    <row r="175" spans="1:11">
      <c r="A175">
        <v>6</v>
      </c>
      <c r="B175" s="4">
        <v>19</v>
      </c>
      <c r="C175">
        <v>3.0000000000000001E-3</v>
      </c>
      <c r="D175">
        <v>3.0000000000000001E-3</v>
      </c>
      <c r="E175">
        <v>3.0000000000000001E-3</v>
      </c>
      <c r="F175">
        <v>1E-3</v>
      </c>
      <c r="G175">
        <v>1E-3</v>
      </c>
      <c r="H175">
        <v>0</v>
      </c>
      <c r="I175">
        <v>3.0000000000000001E-3</v>
      </c>
      <c r="J175">
        <v>3.0000000000000001E-3</v>
      </c>
      <c r="K175" s="4">
        <v>2E-3</v>
      </c>
    </row>
    <row r="176" spans="1:11">
      <c r="A176">
        <v>6</v>
      </c>
      <c r="B176" s="4">
        <v>20</v>
      </c>
      <c r="C176">
        <v>2E-3</v>
      </c>
      <c r="D176">
        <v>2E-3</v>
      </c>
      <c r="E176">
        <v>2E-3</v>
      </c>
      <c r="F176">
        <v>1E-3</v>
      </c>
      <c r="G176">
        <v>1E-3</v>
      </c>
      <c r="H176">
        <v>0</v>
      </c>
      <c r="I176">
        <v>2E-3</v>
      </c>
      <c r="J176">
        <v>2E-3</v>
      </c>
      <c r="K176" s="4">
        <v>1E-3</v>
      </c>
    </row>
    <row r="177" spans="1:11">
      <c r="A177">
        <v>6</v>
      </c>
      <c r="B177" s="4">
        <v>21</v>
      </c>
      <c r="C177">
        <v>2E-3</v>
      </c>
      <c r="D177">
        <v>2E-3</v>
      </c>
      <c r="E177">
        <v>2E-3</v>
      </c>
      <c r="F177">
        <v>1E-3</v>
      </c>
      <c r="G177">
        <v>1E-3</v>
      </c>
      <c r="H177">
        <v>0</v>
      </c>
      <c r="I177">
        <v>2E-3</v>
      </c>
      <c r="J177">
        <v>2E-3</v>
      </c>
      <c r="K177" s="4">
        <v>1E-3</v>
      </c>
    </row>
    <row r="178" spans="1:11">
      <c r="A178">
        <v>6</v>
      </c>
      <c r="B178" s="4">
        <v>22</v>
      </c>
      <c r="C178">
        <v>2E-3</v>
      </c>
      <c r="D178">
        <v>2E-3</v>
      </c>
      <c r="E178">
        <v>2E-3</v>
      </c>
      <c r="F178">
        <v>1E-3</v>
      </c>
      <c r="G178">
        <v>1E-3</v>
      </c>
      <c r="H178">
        <v>0</v>
      </c>
      <c r="I178">
        <v>2E-3</v>
      </c>
      <c r="J178">
        <v>2E-3</v>
      </c>
      <c r="K178" s="4">
        <v>1E-3</v>
      </c>
    </row>
    <row r="179" spans="1:11">
      <c r="A179">
        <v>6</v>
      </c>
      <c r="B179" s="4">
        <v>23</v>
      </c>
      <c r="C179">
        <v>2E-3</v>
      </c>
      <c r="D179">
        <v>2E-3</v>
      </c>
      <c r="E179">
        <v>2E-3</v>
      </c>
      <c r="F179">
        <v>1E-3</v>
      </c>
      <c r="G179">
        <v>1E-3</v>
      </c>
      <c r="H179">
        <v>0</v>
      </c>
      <c r="I179">
        <v>2E-3</v>
      </c>
      <c r="J179">
        <v>2E-3</v>
      </c>
      <c r="K179" s="4">
        <v>1E-3</v>
      </c>
    </row>
    <row r="180" spans="1:11">
      <c r="A180">
        <v>6</v>
      </c>
      <c r="B180" s="4">
        <v>24</v>
      </c>
      <c r="C180">
        <v>2E-3</v>
      </c>
      <c r="D180">
        <v>2E-3</v>
      </c>
      <c r="E180">
        <v>2E-3</v>
      </c>
      <c r="F180">
        <v>1E-3</v>
      </c>
      <c r="G180">
        <v>1E-3</v>
      </c>
      <c r="H180">
        <v>0</v>
      </c>
      <c r="I180">
        <v>1E-3</v>
      </c>
      <c r="J180">
        <v>1E-3</v>
      </c>
      <c r="K180" s="4">
        <v>2E-3</v>
      </c>
    </row>
    <row r="181" spans="1:11">
      <c r="A181">
        <v>6</v>
      </c>
      <c r="B181" s="4">
        <v>25</v>
      </c>
      <c r="C181">
        <v>1E-3</v>
      </c>
      <c r="D181">
        <v>1E-3</v>
      </c>
      <c r="E181">
        <v>1E-3</v>
      </c>
      <c r="F181">
        <v>0</v>
      </c>
      <c r="G181">
        <v>0</v>
      </c>
      <c r="H181">
        <v>0</v>
      </c>
      <c r="I181">
        <v>1E-3</v>
      </c>
      <c r="J181">
        <v>1E-3</v>
      </c>
      <c r="K181" s="4">
        <v>1E-3</v>
      </c>
    </row>
    <row r="182" spans="1:11">
      <c r="A182">
        <v>6</v>
      </c>
      <c r="B182" s="4">
        <v>26</v>
      </c>
      <c r="C182">
        <v>1E-3</v>
      </c>
      <c r="D182">
        <v>1E-3</v>
      </c>
      <c r="E182">
        <v>1E-3</v>
      </c>
      <c r="F182">
        <v>0</v>
      </c>
      <c r="G182">
        <v>0</v>
      </c>
      <c r="H182">
        <v>0</v>
      </c>
      <c r="I182">
        <v>1E-3</v>
      </c>
      <c r="J182">
        <v>1E-3</v>
      </c>
      <c r="K182" s="4">
        <v>1E-3</v>
      </c>
    </row>
    <row r="183" spans="1:11">
      <c r="A183">
        <v>6</v>
      </c>
      <c r="B183" s="4">
        <v>27</v>
      </c>
      <c r="C183">
        <v>1E-3</v>
      </c>
      <c r="D183">
        <v>1E-3</v>
      </c>
      <c r="E183">
        <v>1E-3</v>
      </c>
      <c r="F183">
        <v>0</v>
      </c>
      <c r="G183">
        <v>0</v>
      </c>
      <c r="H183">
        <v>0</v>
      </c>
      <c r="I183">
        <v>1E-3</v>
      </c>
      <c r="J183">
        <v>1E-3</v>
      </c>
      <c r="K183" s="4">
        <v>1E-3</v>
      </c>
    </row>
    <row r="184" spans="1:11">
      <c r="A184">
        <v>6</v>
      </c>
      <c r="B184" s="4">
        <v>28</v>
      </c>
      <c r="C184">
        <v>1E-3</v>
      </c>
      <c r="D184">
        <v>1E-3</v>
      </c>
      <c r="E184">
        <v>1E-3</v>
      </c>
      <c r="F184">
        <v>0</v>
      </c>
      <c r="G184">
        <v>0</v>
      </c>
      <c r="H184">
        <v>0</v>
      </c>
      <c r="I184">
        <v>1E-3</v>
      </c>
      <c r="J184">
        <v>1E-3</v>
      </c>
      <c r="K184" s="4">
        <v>1E-3</v>
      </c>
    </row>
    <row r="185" spans="1:11">
      <c r="A185">
        <v>6</v>
      </c>
      <c r="B185" s="4">
        <v>29</v>
      </c>
      <c r="C185">
        <v>1E-3</v>
      </c>
      <c r="D185">
        <v>1E-3</v>
      </c>
      <c r="E185">
        <v>1E-3</v>
      </c>
      <c r="F185">
        <v>0</v>
      </c>
      <c r="G185">
        <v>0</v>
      </c>
      <c r="H185">
        <v>0</v>
      </c>
      <c r="I185">
        <v>1E-3</v>
      </c>
      <c r="J185">
        <v>1E-3</v>
      </c>
      <c r="K185" s="4">
        <v>1E-3</v>
      </c>
    </row>
    <row r="186" spans="1:11">
      <c r="A186">
        <v>6</v>
      </c>
      <c r="B186" s="4">
        <v>30</v>
      </c>
      <c r="C186">
        <v>1E-3</v>
      </c>
      <c r="D186">
        <v>1E-3</v>
      </c>
      <c r="E186">
        <v>1E-3</v>
      </c>
      <c r="F186">
        <v>0</v>
      </c>
      <c r="G186">
        <v>0</v>
      </c>
      <c r="H186">
        <v>0</v>
      </c>
      <c r="I186">
        <v>1E-3</v>
      </c>
      <c r="J186">
        <v>1E-3</v>
      </c>
      <c r="K186" s="4">
        <v>1E-3</v>
      </c>
    </row>
    <row r="187" spans="1:11">
      <c r="A187">
        <v>7</v>
      </c>
      <c r="B187" s="4">
        <v>1</v>
      </c>
      <c r="C187">
        <v>1E-3</v>
      </c>
      <c r="D187">
        <v>1E-3</v>
      </c>
      <c r="E187">
        <v>1E-3</v>
      </c>
      <c r="F187">
        <v>0</v>
      </c>
      <c r="G187">
        <v>0</v>
      </c>
      <c r="H187">
        <v>0</v>
      </c>
      <c r="I187">
        <v>1E-3</v>
      </c>
      <c r="J187">
        <v>1E-3</v>
      </c>
      <c r="K187" s="4">
        <v>1E-3</v>
      </c>
    </row>
    <row r="188" spans="1:11">
      <c r="A188">
        <v>7</v>
      </c>
      <c r="B188" s="4">
        <v>2</v>
      </c>
      <c r="C188">
        <v>1E-3</v>
      </c>
      <c r="D188">
        <v>1E-3</v>
      </c>
      <c r="E188">
        <v>1E-3</v>
      </c>
      <c r="F188">
        <v>0</v>
      </c>
      <c r="G188">
        <v>0</v>
      </c>
      <c r="H188">
        <v>0</v>
      </c>
      <c r="I188">
        <v>0</v>
      </c>
      <c r="J188">
        <v>0</v>
      </c>
      <c r="K188" s="4">
        <v>1E-3</v>
      </c>
    </row>
    <row r="189" spans="1:11">
      <c r="A189">
        <v>7</v>
      </c>
      <c r="B189" s="4">
        <v>3</v>
      </c>
      <c r="C189">
        <v>1E-3</v>
      </c>
      <c r="D189">
        <v>1E-3</v>
      </c>
      <c r="E189">
        <v>1E-3</v>
      </c>
      <c r="F189">
        <v>0</v>
      </c>
      <c r="G189">
        <v>0</v>
      </c>
      <c r="H189">
        <v>0</v>
      </c>
      <c r="I189">
        <v>1E-3</v>
      </c>
      <c r="J189">
        <v>1E-3</v>
      </c>
      <c r="K189" s="4">
        <v>1E-3</v>
      </c>
    </row>
    <row r="190" spans="1:11">
      <c r="A190">
        <v>7</v>
      </c>
      <c r="B190" s="4">
        <v>4</v>
      </c>
      <c r="C190">
        <v>1E-3</v>
      </c>
      <c r="D190">
        <v>1E-3</v>
      </c>
      <c r="E190">
        <v>1E-3</v>
      </c>
      <c r="F190">
        <v>0</v>
      </c>
      <c r="G190">
        <v>0</v>
      </c>
      <c r="H190">
        <v>0</v>
      </c>
      <c r="I190">
        <v>1E-3</v>
      </c>
      <c r="J190">
        <v>1E-3</v>
      </c>
      <c r="K190" s="4">
        <v>1E-3</v>
      </c>
    </row>
    <row r="191" spans="1:11">
      <c r="A191">
        <v>7</v>
      </c>
      <c r="B191" s="4">
        <v>5</v>
      </c>
      <c r="C191">
        <v>1E-3</v>
      </c>
      <c r="D191">
        <v>1E-3</v>
      </c>
      <c r="E191">
        <v>1E-3</v>
      </c>
      <c r="F191">
        <v>0</v>
      </c>
      <c r="G191">
        <v>0</v>
      </c>
      <c r="H191">
        <v>0</v>
      </c>
      <c r="I191">
        <v>1E-3</v>
      </c>
      <c r="J191">
        <v>1E-3</v>
      </c>
      <c r="K191" s="4">
        <v>1E-3</v>
      </c>
    </row>
    <row r="192" spans="1:11">
      <c r="A192">
        <v>7</v>
      </c>
      <c r="B192" s="4">
        <v>6</v>
      </c>
      <c r="C192">
        <v>1E-3</v>
      </c>
      <c r="D192">
        <v>1E-3</v>
      </c>
      <c r="E192">
        <v>1E-3</v>
      </c>
      <c r="F192">
        <v>0</v>
      </c>
      <c r="G192">
        <v>0</v>
      </c>
      <c r="H192">
        <v>0</v>
      </c>
      <c r="I192">
        <v>1E-3</v>
      </c>
      <c r="J192">
        <v>1E-3</v>
      </c>
      <c r="K192" s="4">
        <v>1E-3</v>
      </c>
    </row>
    <row r="193" spans="1:11">
      <c r="A193">
        <v>7</v>
      </c>
      <c r="B193" s="4">
        <v>7</v>
      </c>
      <c r="C193">
        <v>1E-3</v>
      </c>
      <c r="D193">
        <v>1E-3</v>
      </c>
      <c r="E193">
        <v>1E-3</v>
      </c>
      <c r="F193">
        <v>0</v>
      </c>
      <c r="G193">
        <v>0</v>
      </c>
      <c r="H193">
        <v>0</v>
      </c>
      <c r="I193">
        <v>1E-3</v>
      </c>
      <c r="J193">
        <v>1E-3</v>
      </c>
      <c r="K193" s="4">
        <v>1E-3</v>
      </c>
    </row>
    <row r="194" spans="1:11">
      <c r="A194">
        <v>7</v>
      </c>
      <c r="B194" s="4">
        <v>8</v>
      </c>
      <c r="C194">
        <v>0</v>
      </c>
      <c r="D194">
        <v>0</v>
      </c>
      <c r="E194">
        <v>0</v>
      </c>
      <c r="F194">
        <v>0</v>
      </c>
      <c r="G194">
        <v>0</v>
      </c>
      <c r="H194">
        <v>0</v>
      </c>
      <c r="I194">
        <v>1E-3</v>
      </c>
      <c r="J194">
        <v>1E-3</v>
      </c>
      <c r="K194" s="4">
        <v>1E-3</v>
      </c>
    </row>
    <row r="195" spans="1:11">
      <c r="A195">
        <v>7</v>
      </c>
      <c r="B195" s="4">
        <v>9</v>
      </c>
      <c r="C195">
        <v>0</v>
      </c>
      <c r="D195">
        <v>0</v>
      </c>
      <c r="E195">
        <v>0</v>
      </c>
      <c r="F195">
        <v>0</v>
      </c>
      <c r="G195">
        <v>0</v>
      </c>
      <c r="H195">
        <v>0</v>
      </c>
      <c r="I195">
        <v>1E-3</v>
      </c>
      <c r="J195">
        <v>1E-3</v>
      </c>
      <c r="K195" s="4">
        <v>1E-3</v>
      </c>
    </row>
    <row r="196" spans="1:11">
      <c r="A196">
        <v>7</v>
      </c>
      <c r="B196" s="4">
        <v>10</v>
      </c>
      <c r="C196">
        <v>0</v>
      </c>
      <c r="D196">
        <v>0</v>
      </c>
      <c r="E196">
        <v>0</v>
      </c>
      <c r="F196">
        <v>0</v>
      </c>
      <c r="G196">
        <v>0</v>
      </c>
      <c r="H196">
        <v>0</v>
      </c>
      <c r="I196">
        <v>1E-3</v>
      </c>
      <c r="J196">
        <v>1E-3</v>
      </c>
      <c r="K196" s="4">
        <v>1E-3</v>
      </c>
    </row>
    <row r="197" spans="1:11">
      <c r="A197">
        <v>7</v>
      </c>
      <c r="B197" s="4">
        <v>11</v>
      </c>
      <c r="C197">
        <v>0</v>
      </c>
      <c r="D197">
        <v>0</v>
      </c>
      <c r="E197">
        <v>0</v>
      </c>
      <c r="F197">
        <v>0</v>
      </c>
      <c r="G197">
        <v>0</v>
      </c>
      <c r="H197">
        <v>0</v>
      </c>
      <c r="I197">
        <v>1E-3</v>
      </c>
      <c r="J197">
        <v>1E-3</v>
      </c>
      <c r="K197" s="4">
        <v>1E-3</v>
      </c>
    </row>
    <row r="198" spans="1:11">
      <c r="A198">
        <v>7</v>
      </c>
      <c r="B198" s="4">
        <v>12</v>
      </c>
      <c r="C198">
        <v>0</v>
      </c>
      <c r="D198">
        <v>0</v>
      </c>
      <c r="E198">
        <v>0</v>
      </c>
      <c r="F198">
        <v>0</v>
      </c>
      <c r="G198">
        <v>0</v>
      </c>
      <c r="H198">
        <v>0</v>
      </c>
      <c r="I198">
        <v>1E-3</v>
      </c>
      <c r="J198">
        <v>1E-3</v>
      </c>
      <c r="K198" s="4">
        <v>1E-3</v>
      </c>
    </row>
    <row r="199" spans="1:11">
      <c r="A199">
        <v>7</v>
      </c>
      <c r="B199" s="4">
        <v>13</v>
      </c>
      <c r="C199">
        <v>0</v>
      </c>
      <c r="D199">
        <v>0</v>
      </c>
      <c r="E199">
        <v>0</v>
      </c>
      <c r="F199">
        <v>0</v>
      </c>
      <c r="G199">
        <v>0</v>
      </c>
      <c r="H199">
        <v>0</v>
      </c>
      <c r="I199">
        <v>1E-3</v>
      </c>
      <c r="J199">
        <v>1E-3</v>
      </c>
      <c r="K199" s="4">
        <v>1E-3</v>
      </c>
    </row>
    <row r="200" spans="1:11">
      <c r="A200">
        <v>7</v>
      </c>
      <c r="B200" s="4">
        <v>14</v>
      </c>
      <c r="C200">
        <v>0</v>
      </c>
      <c r="D200">
        <v>0</v>
      </c>
      <c r="E200">
        <v>0</v>
      </c>
      <c r="F200">
        <v>0</v>
      </c>
      <c r="G200">
        <v>0</v>
      </c>
      <c r="H200">
        <v>0</v>
      </c>
      <c r="I200">
        <v>1E-3</v>
      </c>
      <c r="J200">
        <v>1E-3</v>
      </c>
      <c r="K200" s="4">
        <v>1E-3</v>
      </c>
    </row>
    <row r="201" spans="1:11">
      <c r="A201">
        <v>7</v>
      </c>
      <c r="B201" s="4">
        <v>15</v>
      </c>
      <c r="C201">
        <v>0</v>
      </c>
      <c r="D201">
        <v>0</v>
      </c>
      <c r="E201">
        <v>0</v>
      </c>
      <c r="F201">
        <v>0</v>
      </c>
      <c r="G201">
        <v>0</v>
      </c>
      <c r="H201">
        <v>0</v>
      </c>
      <c r="I201">
        <v>1E-3</v>
      </c>
      <c r="J201">
        <v>1E-3</v>
      </c>
      <c r="K201" s="4">
        <v>1E-3</v>
      </c>
    </row>
    <row r="202" spans="1:11">
      <c r="A202">
        <v>7</v>
      </c>
      <c r="B202" s="4">
        <v>16</v>
      </c>
      <c r="C202">
        <v>0</v>
      </c>
      <c r="D202">
        <v>0</v>
      </c>
      <c r="E202">
        <v>0</v>
      </c>
      <c r="F202">
        <v>1E-3</v>
      </c>
      <c r="G202">
        <v>1E-3</v>
      </c>
      <c r="H202">
        <v>0</v>
      </c>
      <c r="I202">
        <v>1E-3</v>
      </c>
      <c r="J202">
        <v>1E-3</v>
      </c>
      <c r="K202" s="4">
        <v>1E-3</v>
      </c>
    </row>
    <row r="203" spans="1:11">
      <c r="A203">
        <v>7</v>
      </c>
      <c r="B203" s="4">
        <v>17</v>
      </c>
      <c r="C203">
        <v>0</v>
      </c>
      <c r="D203">
        <v>0</v>
      </c>
      <c r="E203">
        <v>0</v>
      </c>
      <c r="F203">
        <v>1E-3</v>
      </c>
      <c r="G203">
        <v>1E-3</v>
      </c>
      <c r="H203">
        <v>0</v>
      </c>
      <c r="I203">
        <v>1E-3</v>
      </c>
      <c r="J203">
        <v>1E-3</v>
      </c>
      <c r="K203" s="4">
        <v>1E-3</v>
      </c>
    </row>
    <row r="204" spans="1:11">
      <c r="A204">
        <v>7</v>
      </c>
      <c r="B204" s="4">
        <v>18</v>
      </c>
      <c r="C204">
        <v>0</v>
      </c>
      <c r="D204">
        <v>0</v>
      </c>
      <c r="E204">
        <v>0</v>
      </c>
      <c r="F204">
        <v>1E-3</v>
      </c>
      <c r="G204">
        <v>1E-3</v>
      </c>
      <c r="H204">
        <v>0</v>
      </c>
      <c r="I204">
        <v>1E-3</v>
      </c>
      <c r="J204">
        <v>1E-3</v>
      </c>
      <c r="K204" s="4">
        <v>1E-3</v>
      </c>
    </row>
    <row r="205" spans="1:11">
      <c r="A205">
        <v>7</v>
      </c>
      <c r="B205" s="4">
        <v>19</v>
      </c>
      <c r="C205">
        <v>0</v>
      </c>
      <c r="D205">
        <v>0</v>
      </c>
      <c r="E205">
        <v>0</v>
      </c>
      <c r="F205">
        <v>1E-3</v>
      </c>
      <c r="G205">
        <v>1E-3</v>
      </c>
      <c r="H205">
        <v>0</v>
      </c>
      <c r="I205">
        <v>1E-3</v>
      </c>
      <c r="J205">
        <v>1E-3</v>
      </c>
      <c r="K205" s="4">
        <v>1E-3</v>
      </c>
    </row>
    <row r="206" spans="1:11">
      <c r="A206">
        <v>7</v>
      </c>
      <c r="B206" s="4">
        <v>20</v>
      </c>
      <c r="C206">
        <v>0</v>
      </c>
      <c r="D206">
        <v>0</v>
      </c>
      <c r="E206">
        <v>0</v>
      </c>
      <c r="F206">
        <v>1E-3</v>
      </c>
      <c r="G206">
        <v>1E-3</v>
      </c>
      <c r="H206">
        <v>0</v>
      </c>
      <c r="I206">
        <v>1E-3</v>
      </c>
      <c r="J206">
        <v>1E-3</v>
      </c>
      <c r="K206" s="4">
        <v>1E-3</v>
      </c>
    </row>
    <row r="207" spans="1:11">
      <c r="A207">
        <v>7</v>
      </c>
      <c r="B207" s="4">
        <v>21</v>
      </c>
      <c r="C207">
        <v>0</v>
      </c>
      <c r="D207">
        <v>0</v>
      </c>
      <c r="E207">
        <v>0</v>
      </c>
      <c r="F207">
        <v>1E-3</v>
      </c>
      <c r="G207">
        <v>1E-3</v>
      </c>
      <c r="H207">
        <v>0</v>
      </c>
      <c r="I207">
        <v>1E-3</v>
      </c>
      <c r="J207">
        <v>1E-3</v>
      </c>
      <c r="K207" s="4">
        <v>1E-3</v>
      </c>
    </row>
    <row r="208" spans="1:11">
      <c r="A208">
        <v>7</v>
      </c>
      <c r="B208" s="4">
        <v>22</v>
      </c>
      <c r="C208">
        <v>0</v>
      </c>
      <c r="D208">
        <v>0</v>
      </c>
      <c r="E208">
        <v>0</v>
      </c>
      <c r="F208">
        <v>1E-3</v>
      </c>
      <c r="G208">
        <v>1E-3</v>
      </c>
      <c r="H208">
        <v>0</v>
      </c>
      <c r="I208">
        <v>1E-3</v>
      </c>
      <c r="J208">
        <v>1E-3</v>
      </c>
      <c r="K208" s="4">
        <v>1E-3</v>
      </c>
    </row>
    <row r="209" spans="1:11">
      <c r="A209">
        <v>7</v>
      </c>
      <c r="B209" s="4">
        <v>23</v>
      </c>
      <c r="C209">
        <v>1E-3</v>
      </c>
      <c r="D209">
        <v>1E-3</v>
      </c>
      <c r="E209">
        <v>1E-3</v>
      </c>
      <c r="F209">
        <v>1E-3</v>
      </c>
      <c r="G209">
        <v>1E-3</v>
      </c>
      <c r="H209">
        <v>0</v>
      </c>
      <c r="I209">
        <v>1E-3</v>
      </c>
      <c r="J209">
        <v>1E-3</v>
      </c>
      <c r="K209" s="4">
        <v>1E-3</v>
      </c>
    </row>
    <row r="210" spans="1:11">
      <c r="A210">
        <v>7</v>
      </c>
      <c r="B210" s="4">
        <v>24</v>
      </c>
      <c r="C210">
        <v>1E-3</v>
      </c>
      <c r="D210">
        <v>1E-3</v>
      </c>
      <c r="E210">
        <v>1E-3</v>
      </c>
      <c r="F210">
        <v>2E-3</v>
      </c>
      <c r="G210">
        <v>2E-3</v>
      </c>
      <c r="H210">
        <v>0</v>
      </c>
      <c r="I210">
        <v>1E-3</v>
      </c>
      <c r="J210">
        <v>1E-3</v>
      </c>
      <c r="K210" s="4">
        <v>1E-3</v>
      </c>
    </row>
    <row r="211" spans="1:11">
      <c r="A211">
        <v>7</v>
      </c>
      <c r="B211" s="4">
        <v>25</v>
      </c>
      <c r="C211">
        <v>1E-3</v>
      </c>
      <c r="D211">
        <v>1E-3</v>
      </c>
      <c r="E211">
        <v>1E-3</v>
      </c>
      <c r="F211">
        <v>2E-3</v>
      </c>
      <c r="G211">
        <v>2E-3</v>
      </c>
      <c r="H211">
        <v>0</v>
      </c>
      <c r="I211">
        <v>1E-3</v>
      </c>
      <c r="J211">
        <v>1E-3</v>
      </c>
      <c r="K211" s="4">
        <v>0</v>
      </c>
    </row>
    <row r="212" spans="1:11">
      <c r="A212">
        <v>7</v>
      </c>
      <c r="B212" s="4">
        <v>26</v>
      </c>
      <c r="C212">
        <v>1E-3</v>
      </c>
      <c r="D212">
        <v>1E-3</v>
      </c>
      <c r="E212">
        <v>1E-3</v>
      </c>
      <c r="F212">
        <v>2E-3</v>
      </c>
      <c r="G212">
        <v>2E-3</v>
      </c>
      <c r="H212">
        <v>0</v>
      </c>
      <c r="I212">
        <v>1E-3</v>
      </c>
      <c r="J212">
        <v>1E-3</v>
      </c>
      <c r="K212" s="4">
        <v>1E-3</v>
      </c>
    </row>
    <row r="213" spans="1:11">
      <c r="A213">
        <v>7</v>
      </c>
      <c r="B213" s="4">
        <v>27</v>
      </c>
      <c r="C213">
        <v>1E-3</v>
      </c>
      <c r="D213">
        <v>1E-3</v>
      </c>
      <c r="E213">
        <v>1E-3</v>
      </c>
      <c r="F213">
        <v>2E-3</v>
      </c>
      <c r="G213">
        <v>2E-3</v>
      </c>
      <c r="H213">
        <v>0</v>
      </c>
      <c r="I213">
        <v>1E-3</v>
      </c>
      <c r="J213">
        <v>1E-3</v>
      </c>
      <c r="K213" s="4">
        <v>1E-3</v>
      </c>
    </row>
    <row r="214" spans="1:11">
      <c r="A214">
        <v>7</v>
      </c>
      <c r="B214" s="4">
        <v>28</v>
      </c>
      <c r="C214">
        <v>1E-3</v>
      </c>
      <c r="D214">
        <v>1E-3</v>
      </c>
      <c r="E214">
        <v>1E-3</v>
      </c>
      <c r="F214">
        <v>2E-3</v>
      </c>
      <c r="G214">
        <v>2E-3</v>
      </c>
      <c r="H214">
        <v>0</v>
      </c>
      <c r="I214">
        <v>1E-3</v>
      </c>
      <c r="J214">
        <v>1E-3</v>
      </c>
      <c r="K214" s="4">
        <v>1E-3</v>
      </c>
    </row>
    <row r="215" spans="1:11">
      <c r="A215">
        <v>7</v>
      </c>
      <c r="B215" s="4">
        <v>29</v>
      </c>
      <c r="C215">
        <v>1E-3</v>
      </c>
      <c r="D215">
        <v>1E-3</v>
      </c>
      <c r="E215">
        <v>1E-3</v>
      </c>
      <c r="F215">
        <v>2E-3</v>
      </c>
      <c r="G215">
        <v>2E-3</v>
      </c>
      <c r="H215">
        <v>0</v>
      </c>
      <c r="I215">
        <v>1E-3</v>
      </c>
      <c r="J215">
        <v>1E-3</v>
      </c>
      <c r="K215" s="4">
        <v>1E-3</v>
      </c>
    </row>
    <row r="216" spans="1:11">
      <c r="A216">
        <v>7</v>
      </c>
      <c r="B216" s="4">
        <v>30</v>
      </c>
      <c r="C216">
        <v>1E-3</v>
      </c>
      <c r="D216">
        <v>1E-3</v>
      </c>
      <c r="E216">
        <v>1E-3</v>
      </c>
      <c r="F216">
        <v>2E-3</v>
      </c>
      <c r="G216">
        <v>2E-3</v>
      </c>
      <c r="H216">
        <v>0</v>
      </c>
      <c r="I216">
        <v>1E-3</v>
      </c>
      <c r="J216">
        <v>1E-3</v>
      </c>
      <c r="K216" s="4">
        <v>1E-3</v>
      </c>
    </row>
    <row r="217" spans="1:11">
      <c r="A217">
        <v>7</v>
      </c>
      <c r="B217" s="4">
        <v>31</v>
      </c>
      <c r="C217">
        <v>1E-3</v>
      </c>
      <c r="D217">
        <v>1E-3</v>
      </c>
      <c r="E217">
        <v>1E-3</v>
      </c>
      <c r="F217">
        <v>2E-3</v>
      </c>
      <c r="G217">
        <v>2E-3</v>
      </c>
      <c r="H217">
        <v>0</v>
      </c>
      <c r="I217">
        <v>1E-3</v>
      </c>
      <c r="J217">
        <v>1E-3</v>
      </c>
      <c r="K217" s="4">
        <v>1E-3</v>
      </c>
    </row>
    <row r="218" spans="1:11">
      <c r="A218">
        <v>8</v>
      </c>
      <c r="B218" s="4">
        <v>1</v>
      </c>
      <c r="C218">
        <v>1E-3</v>
      </c>
      <c r="D218">
        <v>1E-3</v>
      </c>
      <c r="E218">
        <v>1E-3</v>
      </c>
      <c r="F218">
        <v>2E-3</v>
      </c>
      <c r="G218">
        <v>2E-3</v>
      </c>
      <c r="H218">
        <v>0</v>
      </c>
      <c r="I218">
        <v>1E-3</v>
      </c>
      <c r="J218">
        <v>1E-3</v>
      </c>
      <c r="K218" s="4">
        <v>1E-3</v>
      </c>
    </row>
    <row r="219" spans="1:11">
      <c r="A219">
        <v>8</v>
      </c>
      <c r="B219" s="4">
        <v>2</v>
      </c>
      <c r="C219">
        <v>1E-3</v>
      </c>
      <c r="D219">
        <v>1E-3</v>
      </c>
      <c r="E219">
        <v>1E-3</v>
      </c>
      <c r="F219">
        <v>2E-3</v>
      </c>
      <c r="G219">
        <v>2E-3</v>
      </c>
      <c r="H219">
        <v>0</v>
      </c>
      <c r="I219">
        <v>1E-3</v>
      </c>
      <c r="J219">
        <v>1E-3</v>
      </c>
      <c r="K219" s="4">
        <v>1E-3</v>
      </c>
    </row>
    <row r="220" spans="1:11">
      <c r="A220">
        <v>8</v>
      </c>
      <c r="B220" s="4">
        <v>3</v>
      </c>
      <c r="C220">
        <v>1E-3</v>
      </c>
      <c r="D220">
        <v>1E-3</v>
      </c>
      <c r="E220">
        <v>1E-3</v>
      </c>
      <c r="F220">
        <v>2E-3</v>
      </c>
      <c r="G220">
        <v>2E-3</v>
      </c>
      <c r="H220">
        <v>0</v>
      </c>
      <c r="I220">
        <v>1E-3</v>
      </c>
      <c r="J220">
        <v>1E-3</v>
      </c>
      <c r="K220" s="4">
        <v>1E-3</v>
      </c>
    </row>
    <row r="221" spans="1:11">
      <c r="A221">
        <v>8</v>
      </c>
      <c r="B221" s="4">
        <v>4</v>
      </c>
      <c r="C221">
        <v>1E-3</v>
      </c>
      <c r="D221">
        <v>1E-3</v>
      </c>
      <c r="E221">
        <v>1E-3</v>
      </c>
      <c r="F221">
        <v>2E-3</v>
      </c>
      <c r="G221">
        <v>2E-3</v>
      </c>
      <c r="H221">
        <v>0</v>
      </c>
      <c r="I221">
        <v>1E-3</v>
      </c>
      <c r="J221">
        <v>1E-3</v>
      </c>
      <c r="K221" s="4">
        <v>1E-3</v>
      </c>
    </row>
    <row r="222" spans="1:11">
      <c r="A222">
        <v>8</v>
      </c>
      <c r="B222" s="4">
        <v>5</v>
      </c>
      <c r="C222">
        <v>1E-3</v>
      </c>
      <c r="D222">
        <v>1E-3</v>
      </c>
      <c r="E222">
        <v>1E-3</v>
      </c>
      <c r="F222">
        <v>2E-3</v>
      </c>
      <c r="G222">
        <v>2E-3</v>
      </c>
      <c r="H222">
        <v>0</v>
      </c>
      <c r="I222">
        <v>1E-3</v>
      </c>
      <c r="J222">
        <v>1E-3</v>
      </c>
      <c r="K222" s="4">
        <v>1E-3</v>
      </c>
    </row>
    <row r="223" spans="1:11">
      <c r="A223">
        <v>8</v>
      </c>
      <c r="B223" s="4">
        <v>6</v>
      </c>
      <c r="C223">
        <v>1E-3</v>
      </c>
      <c r="D223">
        <v>1E-3</v>
      </c>
      <c r="E223">
        <v>1E-3</v>
      </c>
      <c r="F223">
        <v>2E-3</v>
      </c>
      <c r="G223">
        <v>2E-3</v>
      </c>
      <c r="H223">
        <v>0</v>
      </c>
      <c r="I223">
        <v>1E-3</v>
      </c>
      <c r="J223">
        <v>1E-3</v>
      </c>
      <c r="K223" s="4">
        <v>1E-3</v>
      </c>
    </row>
    <row r="224" spans="1:11">
      <c r="A224">
        <v>8</v>
      </c>
      <c r="B224" s="4">
        <v>7</v>
      </c>
      <c r="C224">
        <v>1E-3</v>
      </c>
      <c r="D224">
        <v>1E-3</v>
      </c>
      <c r="E224">
        <v>1E-3</v>
      </c>
      <c r="F224">
        <v>2E-3</v>
      </c>
      <c r="G224">
        <v>2E-3</v>
      </c>
      <c r="H224">
        <v>0</v>
      </c>
      <c r="I224">
        <v>1E-3</v>
      </c>
      <c r="J224">
        <v>1E-3</v>
      </c>
      <c r="K224" s="4">
        <v>1E-3</v>
      </c>
    </row>
    <row r="225" spans="1:11">
      <c r="A225">
        <v>8</v>
      </c>
      <c r="B225" s="4">
        <v>8</v>
      </c>
      <c r="C225">
        <v>1E-3</v>
      </c>
      <c r="D225">
        <v>1E-3</v>
      </c>
      <c r="E225">
        <v>1E-3</v>
      </c>
      <c r="F225">
        <v>2E-3</v>
      </c>
      <c r="G225">
        <v>2E-3</v>
      </c>
      <c r="H225">
        <v>0</v>
      </c>
      <c r="I225">
        <v>1E-3</v>
      </c>
      <c r="J225">
        <v>1E-3</v>
      </c>
      <c r="K225" s="4">
        <v>1E-3</v>
      </c>
    </row>
    <row r="226" spans="1:11">
      <c r="A226">
        <v>8</v>
      </c>
      <c r="B226" s="4">
        <v>9</v>
      </c>
      <c r="C226">
        <v>1E-3</v>
      </c>
      <c r="D226">
        <v>1E-3</v>
      </c>
      <c r="E226">
        <v>1E-3</v>
      </c>
      <c r="F226">
        <v>2E-3</v>
      </c>
      <c r="G226">
        <v>2E-3</v>
      </c>
      <c r="H226">
        <v>0</v>
      </c>
      <c r="I226">
        <v>1E-3</v>
      </c>
      <c r="J226">
        <v>1E-3</v>
      </c>
      <c r="K226" s="4">
        <v>1E-3</v>
      </c>
    </row>
    <row r="227" spans="1:11">
      <c r="A227">
        <v>8</v>
      </c>
      <c r="B227" s="4">
        <v>10</v>
      </c>
      <c r="C227">
        <v>1E-3</v>
      </c>
      <c r="D227">
        <v>1E-3</v>
      </c>
      <c r="E227">
        <v>1E-3</v>
      </c>
      <c r="F227">
        <v>2E-3</v>
      </c>
      <c r="G227">
        <v>2E-3</v>
      </c>
      <c r="H227">
        <v>0</v>
      </c>
      <c r="I227">
        <v>1E-3</v>
      </c>
      <c r="J227">
        <v>1E-3</v>
      </c>
      <c r="K227" s="4">
        <v>1E-3</v>
      </c>
    </row>
    <row r="228" spans="1:11">
      <c r="A228">
        <v>8</v>
      </c>
      <c r="B228" s="4">
        <v>11</v>
      </c>
      <c r="C228">
        <v>1E-3</v>
      </c>
      <c r="D228">
        <v>1E-3</v>
      </c>
      <c r="E228">
        <v>1E-3</v>
      </c>
      <c r="F228">
        <v>2E-3</v>
      </c>
      <c r="G228">
        <v>2E-3</v>
      </c>
      <c r="H228">
        <v>0</v>
      </c>
      <c r="I228">
        <v>1E-3</v>
      </c>
      <c r="J228">
        <v>1E-3</v>
      </c>
      <c r="K228" s="4">
        <v>1E-3</v>
      </c>
    </row>
    <row r="229" spans="1:11">
      <c r="A229">
        <v>8</v>
      </c>
      <c r="B229" s="4">
        <v>12</v>
      </c>
      <c r="C229">
        <v>1E-3</v>
      </c>
      <c r="D229">
        <v>1E-3</v>
      </c>
      <c r="E229">
        <v>1E-3</v>
      </c>
      <c r="F229">
        <v>2E-3</v>
      </c>
      <c r="G229">
        <v>2E-3</v>
      </c>
      <c r="H229">
        <v>0</v>
      </c>
      <c r="I229">
        <v>1E-3</v>
      </c>
      <c r="J229">
        <v>1E-3</v>
      </c>
      <c r="K229" s="4">
        <v>1E-3</v>
      </c>
    </row>
    <row r="230" spans="1:11">
      <c r="A230">
        <v>8</v>
      </c>
      <c r="B230" s="4">
        <v>13</v>
      </c>
      <c r="C230">
        <v>1E-3</v>
      </c>
      <c r="D230">
        <v>1E-3</v>
      </c>
      <c r="E230">
        <v>1E-3</v>
      </c>
      <c r="F230">
        <v>2E-3</v>
      </c>
      <c r="G230">
        <v>2E-3</v>
      </c>
      <c r="H230">
        <v>0</v>
      </c>
      <c r="I230">
        <v>1E-3</v>
      </c>
      <c r="J230">
        <v>1E-3</v>
      </c>
      <c r="K230" s="4">
        <v>1E-3</v>
      </c>
    </row>
    <row r="231" spans="1:11">
      <c r="A231">
        <v>8</v>
      </c>
      <c r="B231" s="4">
        <v>14</v>
      </c>
      <c r="C231">
        <v>1E-3</v>
      </c>
      <c r="D231">
        <v>1E-3</v>
      </c>
      <c r="E231">
        <v>1E-3</v>
      </c>
      <c r="F231">
        <v>0</v>
      </c>
      <c r="G231">
        <v>0</v>
      </c>
      <c r="H231">
        <v>0</v>
      </c>
      <c r="I231">
        <v>1E-3</v>
      </c>
      <c r="J231">
        <v>1E-3</v>
      </c>
      <c r="K231" s="4">
        <v>1E-3</v>
      </c>
    </row>
    <row r="232" spans="1:11">
      <c r="A232">
        <v>8</v>
      </c>
      <c r="B232" s="4">
        <v>15</v>
      </c>
      <c r="C232">
        <v>1E-3</v>
      </c>
      <c r="D232">
        <v>1E-3</v>
      </c>
      <c r="E232">
        <v>1E-3</v>
      </c>
      <c r="F232">
        <v>0</v>
      </c>
      <c r="G232">
        <v>0</v>
      </c>
      <c r="H232">
        <v>0</v>
      </c>
      <c r="I232">
        <v>1E-3</v>
      </c>
      <c r="J232">
        <v>1E-3</v>
      </c>
      <c r="K232" s="4">
        <v>0</v>
      </c>
    </row>
    <row r="233" spans="1:11">
      <c r="A233">
        <v>8</v>
      </c>
      <c r="B233" s="4">
        <v>16</v>
      </c>
      <c r="C233">
        <v>1E-3</v>
      </c>
      <c r="D233">
        <v>1E-3</v>
      </c>
      <c r="E233">
        <v>1E-3</v>
      </c>
      <c r="F233">
        <v>0</v>
      </c>
      <c r="G233">
        <v>0</v>
      </c>
      <c r="H233">
        <v>0</v>
      </c>
      <c r="I233">
        <v>1E-3</v>
      </c>
      <c r="J233">
        <v>1E-3</v>
      </c>
      <c r="K233" s="4">
        <v>0</v>
      </c>
    </row>
    <row r="234" spans="1:11">
      <c r="A234">
        <v>8</v>
      </c>
      <c r="B234" s="4">
        <v>17</v>
      </c>
      <c r="C234">
        <v>1E-3</v>
      </c>
      <c r="D234">
        <v>1E-3</v>
      </c>
      <c r="E234">
        <v>1E-3</v>
      </c>
      <c r="F234">
        <v>0</v>
      </c>
      <c r="G234">
        <v>0</v>
      </c>
      <c r="H234">
        <v>0</v>
      </c>
      <c r="I234">
        <v>1E-3</v>
      </c>
      <c r="J234">
        <v>1E-3</v>
      </c>
      <c r="K234" s="4">
        <v>0</v>
      </c>
    </row>
    <row r="235" spans="1:11">
      <c r="A235">
        <v>8</v>
      </c>
      <c r="B235" s="4">
        <v>18</v>
      </c>
      <c r="C235">
        <v>2E-3</v>
      </c>
      <c r="D235">
        <v>2E-3</v>
      </c>
      <c r="E235">
        <v>2E-3</v>
      </c>
      <c r="F235">
        <v>0</v>
      </c>
      <c r="G235">
        <v>0</v>
      </c>
      <c r="H235">
        <v>0</v>
      </c>
      <c r="I235">
        <v>1E-3</v>
      </c>
      <c r="J235">
        <v>1E-3</v>
      </c>
      <c r="K235" s="4">
        <v>0</v>
      </c>
    </row>
    <row r="236" spans="1:11">
      <c r="A236">
        <v>8</v>
      </c>
      <c r="B236" s="4">
        <v>19</v>
      </c>
      <c r="C236">
        <v>2E-3</v>
      </c>
      <c r="D236">
        <v>2E-3</v>
      </c>
      <c r="E236">
        <v>2E-3</v>
      </c>
      <c r="F236">
        <v>0</v>
      </c>
      <c r="G236">
        <v>0</v>
      </c>
      <c r="H236">
        <v>0</v>
      </c>
      <c r="I236">
        <v>1E-3</v>
      </c>
      <c r="J236">
        <v>1E-3</v>
      </c>
      <c r="K236" s="4">
        <v>0</v>
      </c>
    </row>
    <row r="237" spans="1:11">
      <c r="A237">
        <v>8</v>
      </c>
      <c r="B237" s="4">
        <v>20</v>
      </c>
      <c r="C237">
        <v>2E-3</v>
      </c>
      <c r="D237">
        <v>2E-3</v>
      </c>
      <c r="E237">
        <v>2E-3</v>
      </c>
      <c r="F237">
        <v>0</v>
      </c>
      <c r="G237">
        <v>0</v>
      </c>
      <c r="H237">
        <v>0</v>
      </c>
      <c r="I237">
        <v>1E-3</v>
      </c>
      <c r="J237">
        <v>1E-3</v>
      </c>
      <c r="K237" s="4">
        <v>0</v>
      </c>
    </row>
    <row r="238" spans="1:11">
      <c r="A238">
        <v>8</v>
      </c>
      <c r="B238" s="4">
        <v>21</v>
      </c>
      <c r="C238">
        <v>2E-3</v>
      </c>
      <c r="D238">
        <v>2E-3</v>
      </c>
      <c r="E238">
        <v>2E-3</v>
      </c>
      <c r="F238">
        <v>2E-3</v>
      </c>
      <c r="G238">
        <v>2E-3</v>
      </c>
      <c r="H238">
        <v>0</v>
      </c>
      <c r="I238">
        <v>1E-3</v>
      </c>
      <c r="J238">
        <v>1E-3</v>
      </c>
      <c r="K238" s="4">
        <v>0</v>
      </c>
    </row>
    <row r="239" spans="1:11">
      <c r="A239">
        <v>8</v>
      </c>
      <c r="B239" s="4">
        <v>22</v>
      </c>
      <c r="C239">
        <v>2E-3</v>
      </c>
      <c r="D239">
        <v>2E-3</v>
      </c>
      <c r="E239">
        <v>2E-3</v>
      </c>
      <c r="F239">
        <v>8.9999999999999993E-3</v>
      </c>
      <c r="G239">
        <v>8.9999999999999993E-3</v>
      </c>
      <c r="H239">
        <v>0</v>
      </c>
      <c r="I239">
        <v>1E-3</v>
      </c>
      <c r="J239">
        <v>1E-3</v>
      </c>
      <c r="K239" s="4">
        <v>0</v>
      </c>
    </row>
    <row r="240" spans="1:11">
      <c r="A240">
        <v>8</v>
      </c>
      <c r="B240" s="4">
        <v>23</v>
      </c>
      <c r="C240">
        <v>2E-3</v>
      </c>
      <c r="D240">
        <v>2E-3</v>
      </c>
      <c r="E240">
        <v>2E-3</v>
      </c>
      <c r="F240">
        <v>8.9999999999999993E-3</v>
      </c>
      <c r="G240">
        <v>8.9999999999999993E-3</v>
      </c>
      <c r="H240">
        <v>0</v>
      </c>
      <c r="I240">
        <v>1E-3</v>
      </c>
      <c r="J240">
        <v>1E-3</v>
      </c>
      <c r="K240" s="4">
        <v>0</v>
      </c>
    </row>
    <row r="241" spans="1:11">
      <c r="A241">
        <v>8</v>
      </c>
      <c r="B241" s="4">
        <v>24</v>
      </c>
      <c r="C241">
        <v>2E-3</v>
      </c>
      <c r="D241">
        <v>2E-3</v>
      </c>
      <c r="E241">
        <v>2E-3</v>
      </c>
      <c r="F241">
        <v>8.9999999999999993E-3</v>
      </c>
      <c r="G241">
        <v>8.9999999999999993E-3</v>
      </c>
      <c r="H241">
        <v>1E-3</v>
      </c>
      <c r="I241">
        <v>1E-3</v>
      </c>
      <c r="J241">
        <v>1E-3</v>
      </c>
      <c r="K241" s="4">
        <v>0</v>
      </c>
    </row>
    <row r="242" spans="1:11">
      <c r="A242">
        <v>8</v>
      </c>
      <c r="B242" s="4">
        <v>25</v>
      </c>
      <c r="C242">
        <v>2E-3</v>
      </c>
      <c r="D242">
        <v>2E-3</v>
      </c>
      <c r="E242">
        <v>2E-3</v>
      </c>
      <c r="F242">
        <v>8.9999999999999993E-3</v>
      </c>
      <c r="G242">
        <v>8.9999999999999993E-3</v>
      </c>
      <c r="H242">
        <v>1E-3</v>
      </c>
      <c r="I242">
        <v>1E-3</v>
      </c>
      <c r="J242">
        <v>1E-3</v>
      </c>
      <c r="K242" s="4">
        <v>1E-3</v>
      </c>
    </row>
    <row r="243" spans="1:11">
      <c r="A243">
        <v>8</v>
      </c>
      <c r="B243" s="4">
        <v>26</v>
      </c>
      <c r="C243">
        <v>2E-3</v>
      </c>
      <c r="D243">
        <v>2E-3</v>
      </c>
      <c r="E243">
        <v>2E-3</v>
      </c>
      <c r="F243">
        <v>8.9999999999999993E-3</v>
      </c>
      <c r="G243">
        <v>8.9999999999999993E-3</v>
      </c>
      <c r="H243">
        <v>1E-3</v>
      </c>
      <c r="I243">
        <v>1E-3</v>
      </c>
      <c r="J243">
        <v>1E-3</v>
      </c>
      <c r="K243" s="4">
        <v>1E-3</v>
      </c>
    </row>
    <row r="244" spans="1:11">
      <c r="A244">
        <v>8</v>
      </c>
      <c r="B244" s="4">
        <v>27</v>
      </c>
      <c r="C244">
        <v>2E-3</v>
      </c>
      <c r="D244">
        <v>2E-3</v>
      </c>
      <c r="E244">
        <v>2E-3</v>
      </c>
      <c r="F244">
        <v>8.9999999999999993E-3</v>
      </c>
      <c r="G244">
        <v>8.9999999999999993E-3</v>
      </c>
      <c r="H244">
        <v>1E-3</v>
      </c>
      <c r="I244">
        <v>1E-3</v>
      </c>
      <c r="J244">
        <v>1E-3</v>
      </c>
      <c r="K244" s="4">
        <v>1E-3</v>
      </c>
    </row>
    <row r="245" spans="1:11">
      <c r="A245">
        <v>8</v>
      </c>
      <c r="B245" s="4">
        <v>28</v>
      </c>
      <c r="C245">
        <v>2E-3</v>
      </c>
      <c r="D245">
        <v>2E-3</v>
      </c>
      <c r="E245">
        <v>2E-3</v>
      </c>
      <c r="F245">
        <v>8.9999999999999993E-3</v>
      </c>
      <c r="G245">
        <v>8.9999999999999993E-3</v>
      </c>
      <c r="H245">
        <v>1E-3</v>
      </c>
      <c r="I245">
        <v>1E-3</v>
      </c>
      <c r="J245">
        <v>1E-3</v>
      </c>
      <c r="K245" s="4">
        <v>1E-3</v>
      </c>
    </row>
    <row r="246" spans="1:11">
      <c r="A246">
        <v>8</v>
      </c>
      <c r="B246" s="4">
        <v>29</v>
      </c>
      <c r="C246">
        <v>2E-3</v>
      </c>
      <c r="D246">
        <v>2E-3</v>
      </c>
      <c r="E246">
        <v>2E-3</v>
      </c>
      <c r="F246">
        <v>8.9999999999999993E-3</v>
      </c>
      <c r="G246">
        <v>8.9999999999999993E-3</v>
      </c>
      <c r="H246">
        <v>1E-3</v>
      </c>
      <c r="I246">
        <v>1E-3</v>
      </c>
      <c r="J246">
        <v>1E-3</v>
      </c>
      <c r="K246" s="4">
        <v>0</v>
      </c>
    </row>
    <row r="247" spans="1:11">
      <c r="A247">
        <v>8</v>
      </c>
      <c r="B247" s="4">
        <v>30</v>
      </c>
      <c r="C247">
        <v>2E-3</v>
      </c>
      <c r="D247">
        <v>2E-3</v>
      </c>
      <c r="E247">
        <v>2E-3</v>
      </c>
      <c r="F247">
        <v>8.9999999999999993E-3</v>
      </c>
      <c r="G247">
        <v>8.9999999999999993E-3</v>
      </c>
      <c r="H247">
        <v>1E-3</v>
      </c>
      <c r="I247">
        <v>1E-3</v>
      </c>
      <c r="J247">
        <v>1E-3</v>
      </c>
      <c r="K247" s="4">
        <v>0</v>
      </c>
    </row>
    <row r="248" spans="1:11">
      <c r="A248">
        <v>8</v>
      </c>
      <c r="B248" s="4">
        <v>31</v>
      </c>
      <c r="C248">
        <v>2E-3</v>
      </c>
      <c r="D248">
        <v>2E-3</v>
      </c>
      <c r="E248">
        <v>2E-3</v>
      </c>
      <c r="F248">
        <v>8.9999999999999993E-3</v>
      </c>
      <c r="G248">
        <v>8.9999999999999993E-3</v>
      </c>
      <c r="H248">
        <v>1E-3</v>
      </c>
      <c r="I248">
        <v>1E-3</v>
      </c>
      <c r="J248">
        <v>1E-3</v>
      </c>
      <c r="K248" s="4">
        <v>0</v>
      </c>
    </row>
    <row r="249" spans="1:11">
      <c r="A249">
        <v>9</v>
      </c>
      <c r="B249" s="4">
        <v>1</v>
      </c>
      <c r="C249">
        <v>2E-3</v>
      </c>
      <c r="D249">
        <v>2E-3</v>
      </c>
      <c r="E249">
        <v>2E-3</v>
      </c>
      <c r="F249">
        <v>8.9999999999999993E-3</v>
      </c>
      <c r="G249">
        <v>8.9999999999999993E-3</v>
      </c>
      <c r="H249">
        <v>1E-3</v>
      </c>
      <c r="I249">
        <v>1E-3</v>
      </c>
      <c r="J249">
        <v>1E-3</v>
      </c>
      <c r="K249" s="4">
        <v>1E-3</v>
      </c>
    </row>
    <row r="250" spans="1:11">
      <c r="A250">
        <v>9</v>
      </c>
      <c r="B250" s="4">
        <v>2</v>
      </c>
      <c r="C250">
        <v>2E-3</v>
      </c>
      <c r="D250">
        <v>2E-3</v>
      </c>
      <c r="E250">
        <v>2E-3</v>
      </c>
      <c r="F250">
        <v>8.9999999999999993E-3</v>
      </c>
      <c r="G250">
        <v>8.9999999999999993E-3</v>
      </c>
      <c r="H250">
        <v>1E-3</v>
      </c>
      <c r="I250">
        <v>1E-3</v>
      </c>
      <c r="J250">
        <v>1E-3</v>
      </c>
      <c r="K250" s="4">
        <v>1E-3</v>
      </c>
    </row>
    <row r="251" spans="1:11">
      <c r="A251">
        <v>9</v>
      </c>
      <c r="B251" s="4">
        <v>3</v>
      </c>
      <c r="C251">
        <v>3.0000000000000001E-3</v>
      </c>
      <c r="D251">
        <v>3.0000000000000001E-3</v>
      </c>
      <c r="E251">
        <v>3.0000000000000001E-3</v>
      </c>
      <c r="F251">
        <v>1.2E-2</v>
      </c>
      <c r="G251">
        <v>1.2E-2</v>
      </c>
      <c r="H251">
        <v>1E-3</v>
      </c>
      <c r="I251">
        <v>1E-3</v>
      </c>
      <c r="J251">
        <v>1E-3</v>
      </c>
      <c r="K251" s="4">
        <v>1E-3</v>
      </c>
    </row>
    <row r="252" spans="1:11">
      <c r="A252">
        <v>9</v>
      </c>
      <c r="B252" s="4">
        <v>4</v>
      </c>
      <c r="C252">
        <v>3.0000000000000001E-3</v>
      </c>
      <c r="D252">
        <v>3.0000000000000001E-3</v>
      </c>
      <c r="E252">
        <v>3.0000000000000001E-3</v>
      </c>
      <c r="F252">
        <v>1.9E-2</v>
      </c>
      <c r="G252">
        <v>1.9E-2</v>
      </c>
      <c r="H252">
        <v>1E-3</v>
      </c>
      <c r="I252">
        <v>1E-3</v>
      </c>
      <c r="J252">
        <v>1E-3</v>
      </c>
      <c r="K252" s="4">
        <v>1E-3</v>
      </c>
    </row>
    <row r="253" spans="1:11">
      <c r="A253">
        <v>9</v>
      </c>
      <c r="B253" s="4">
        <v>5</v>
      </c>
      <c r="C253">
        <v>3.0000000000000001E-3</v>
      </c>
      <c r="D253">
        <v>3.0000000000000001E-3</v>
      </c>
      <c r="E253">
        <v>3.0000000000000001E-3</v>
      </c>
      <c r="F253">
        <v>2.5000000000000001E-2</v>
      </c>
      <c r="G253">
        <v>2.5000000000000001E-2</v>
      </c>
      <c r="H253">
        <v>1E-3</v>
      </c>
      <c r="I253">
        <v>1E-3</v>
      </c>
      <c r="J253">
        <v>1E-3</v>
      </c>
      <c r="K253" s="4">
        <v>1E-3</v>
      </c>
    </row>
    <row r="254" spans="1:11">
      <c r="A254">
        <v>9</v>
      </c>
      <c r="B254" s="4">
        <v>6</v>
      </c>
      <c r="C254">
        <v>3.0000000000000001E-3</v>
      </c>
      <c r="D254">
        <v>3.0000000000000001E-3</v>
      </c>
      <c r="E254">
        <v>3.0000000000000001E-3</v>
      </c>
      <c r="F254">
        <v>2.5000000000000001E-2</v>
      </c>
      <c r="G254">
        <v>2.5000000000000001E-2</v>
      </c>
      <c r="H254">
        <v>1E-3</v>
      </c>
      <c r="I254">
        <v>2E-3</v>
      </c>
      <c r="J254">
        <v>2E-3</v>
      </c>
      <c r="K254" s="4">
        <v>1E-3</v>
      </c>
    </row>
    <row r="255" spans="1:11">
      <c r="A255">
        <v>9</v>
      </c>
      <c r="B255" s="4">
        <v>7</v>
      </c>
      <c r="C255">
        <v>3.0000000000000001E-3</v>
      </c>
      <c r="D255">
        <v>3.0000000000000001E-3</v>
      </c>
      <c r="E255">
        <v>3.0000000000000001E-3</v>
      </c>
      <c r="F255">
        <v>2.5000000000000001E-2</v>
      </c>
      <c r="G255">
        <v>2.5000000000000001E-2</v>
      </c>
      <c r="H255">
        <v>1E-3</v>
      </c>
      <c r="I255">
        <v>2E-3</v>
      </c>
      <c r="J255">
        <v>2E-3</v>
      </c>
      <c r="K255" s="4">
        <v>1E-3</v>
      </c>
    </row>
    <row r="256" spans="1:11">
      <c r="A256">
        <v>9</v>
      </c>
      <c r="B256" s="4">
        <v>8</v>
      </c>
      <c r="C256">
        <v>3.0000000000000001E-3</v>
      </c>
      <c r="D256">
        <v>3.0000000000000001E-3</v>
      </c>
      <c r="E256">
        <v>3.0000000000000001E-3</v>
      </c>
      <c r="F256">
        <v>2.5000000000000001E-2</v>
      </c>
      <c r="G256">
        <v>2.5000000000000001E-2</v>
      </c>
      <c r="H256">
        <v>2E-3</v>
      </c>
      <c r="I256">
        <v>3.0000000000000001E-3</v>
      </c>
      <c r="J256">
        <v>3.0000000000000001E-3</v>
      </c>
      <c r="K256" s="4">
        <v>2E-3</v>
      </c>
    </row>
    <row r="257" spans="1:11">
      <c r="A257">
        <v>9</v>
      </c>
      <c r="B257" s="4">
        <v>9</v>
      </c>
      <c r="C257">
        <v>4.0000000000000001E-3</v>
      </c>
      <c r="D257">
        <v>4.0000000000000001E-3</v>
      </c>
      <c r="E257">
        <v>4.0000000000000001E-3</v>
      </c>
      <c r="F257">
        <v>2.5000000000000001E-2</v>
      </c>
      <c r="G257">
        <v>2.5000000000000001E-2</v>
      </c>
      <c r="H257">
        <v>2E-3</v>
      </c>
      <c r="I257">
        <v>3.0000000000000001E-3</v>
      </c>
      <c r="J257">
        <v>3.0000000000000001E-3</v>
      </c>
      <c r="K257" s="4">
        <v>2E-3</v>
      </c>
    </row>
    <row r="258" spans="1:11">
      <c r="A258">
        <v>9</v>
      </c>
      <c r="B258" s="4">
        <v>10</v>
      </c>
      <c r="C258">
        <v>4.0000000000000001E-3</v>
      </c>
      <c r="D258">
        <v>4.0000000000000001E-3</v>
      </c>
      <c r="E258">
        <v>4.0000000000000001E-3</v>
      </c>
      <c r="F258">
        <v>2.5000000000000001E-2</v>
      </c>
      <c r="G258">
        <v>2.5000000000000001E-2</v>
      </c>
      <c r="H258">
        <v>2E-3</v>
      </c>
      <c r="I258">
        <v>3.0000000000000001E-3</v>
      </c>
      <c r="J258">
        <v>3.0000000000000001E-3</v>
      </c>
      <c r="K258" s="4">
        <v>2E-3</v>
      </c>
    </row>
    <row r="259" spans="1:11">
      <c r="A259">
        <v>9</v>
      </c>
      <c r="B259" s="4">
        <v>11</v>
      </c>
      <c r="C259">
        <v>5.0000000000000001E-3</v>
      </c>
      <c r="D259">
        <v>5.0000000000000001E-3</v>
      </c>
      <c r="E259">
        <v>5.0000000000000001E-3</v>
      </c>
      <c r="F259">
        <v>2.8000000000000001E-2</v>
      </c>
      <c r="G259">
        <v>2.8000000000000001E-2</v>
      </c>
      <c r="H259">
        <v>2E-3</v>
      </c>
      <c r="I259">
        <v>5.0000000000000001E-3</v>
      </c>
      <c r="J259">
        <v>5.0000000000000001E-3</v>
      </c>
      <c r="K259" s="4">
        <v>4.0000000000000001E-3</v>
      </c>
    </row>
    <row r="260" spans="1:11">
      <c r="A260">
        <v>9</v>
      </c>
      <c r="B260" s="4">
        <v>12</v>
      </c>
      <c r="C260">
        <v>6.0000000000000001E-3</v>
      </c>
      <c r="D260">
        <v>6.0000000000000001E-3</v>
      </c>
      <c r="E260">
        <v>6.0000000000000001E-3</v>
      </c>
      <c r="F260">
        <v>2.8000000000000001E-2</v>
      </c>
      <c r="G260">
        <v>2.8000000000000001E-2</v>
      </c>
      <c r="H260">
        <v>2E-3</v>
      </c>
      <c r="I260">
        <v>5.0000000000000001E-3</v>
      </c>
      <c r="J260">
        <v>5.0000000000000001E-3</v>
      </c>
      <c r="K260" s="4">
        <v>5.0000000000000001E-3</v>
      </c>
    </row>
    <row r="261" spans="1:11">
      <c r="A261">
        <v>9</v>
      </c>
      <c r="B261" s="4">
        <v>13</v>
      </c>
      <c r="C261">
        <v>6.0000000000000001E-3</v>
      </c>
      <c r="D261">
        <v>6.0000000000000001E-3</v>
      </c>
      <c r="E261">
        <v>6.0000000000000001E-3</v>
      </c>
      <c r="F261">
        <v>2.8000000000000001E-2</v>
      </c>
      <c r="G261">
        <v>2.8000000000000001E-2</v>
      </c>
      <c r="H261">
        <v>2E-3</v>
      </c>
      <c r="I261">
        <v>5.0000000000000001E-3</v>
      </c>
      <c r="J261">
        <v>5.0000000000000001E-3</v>
      </c>
      <c r="K261" s="4">
        <v>5.0000000000000001E-3</v>
      </c>
    </row>
    <row r="262" spans="1:11">
      <c r="A262">
        <v>9</v>
      </c>
      <c r="B262" s="4">
        <v>14</v>
      </c>
      <c r="C262">
        <v>6.0000000000000001E-3</v>
      </c>
      <c r="D262">
        <v>6.0000000000000001E-3</v>
      </c>
      <c r="E262">
        <v>6.0000000000000001E-3</v>
      </c>
      <c r="F262">
        <v>2.8000000000000001E-2</v>
      </c>
      <c r="G262">
        <v>2.8000000000000001E-2</v>
      </c>
      <c r="H262">
        <v>2E-3</v>
      </c>
      <c r="I262">
        <v>5.0000000000000001E-3</v>
      </c>
      <c r="J262">
        <v>5.0000000000000001E-3</v>
      </c>
      <c r="K262" s="4">
        <v>5.0000000000000001E-3</v>
      </c>
    </row>
    <row r="263" spans="1:11">
      <c r="A263">
        <v>9</v>
      </c>
      <c r="B263" s="4">
        <v>15</v>
      </c>
      <c r="C263">
        <v>7.0000000000000001E-3</v>
      </c>
      <c r="D263">
        <v>7.0000000000000001E-3</v>
      </c>
      <c r="E263">
        <v>7.0000000000000001E-3</v>
      </c>
      <c r="F263">
        <v>2.8000000000000001E-2</v>
      </c>
      <c r="G263">
        <v>2.8000000000000001E-2</v>
      </c>
      <c r="H263">
        <v>2E-3</v>
      </c>
      <c r="I263">
        <v>5.0000000000000001E-3</v>
      </c>
      <c r="J263">
        <v>5.0000000000000001E-3</v>
      </c>
      <c r="K263" s="4">
        <v>5.0000000000000001E-3</v>
      </c>
    </row>
    <row r="264" spans="1:11">
      <c r="A264">
        <v>9</v>
      </c>
      <c r="B264" s="4">
        <v>16</v>
      </c>
      <c r="C264">
        <v>8.0000000000000002E-3</v>
      </c>
      <c r="D264">
        <v>8.0000000000000002E-3</v>
      </c>
      <c r="E264">
        <v>8.0000000000000002E-3</v>
      </c>
      <c r="F264">
        <v>2.8000000000000001E-2</v>
      </c>
      <c r="G264">
        <v>2.8000000000000001E-2</v>
      </c>
      <c r="H264">
        <v>3.0000000000000001E-3</v>
      </c>
      <c r="I264">
        <v>5.0000000000000001E-3</v>
      </c>
      <c r="J264">
        <v>5.0000000000000001E-3</v>
      </c>
      <c r="K264" s="4">
        <v>5.0000000000000001E-3</v>
      </c>
    </row>
    <row r="265" spans="1:11">
      <c r="A265">
        <v>9</v>
      </c>
      <c r="B265" s="4">
        <v>17</v>
      </c>
      <c r="C265">
        <v>8.9999999999999993E-3</v>
      </c>
      <c r="D265">
        <v>8.9999999999999993E-3</v>
      </c>
      <c r="E265">
        <v>8.9999999999999993E-3</v>
      </c>
      <c r="F265">
        <v>2.8000000000000001E-2</v>
      </c>
      <c r="G265">
        <v>2.8000000000000001E-2</v>
      </c>
      <c r="H265">
        <v>3.0000000000000001E-3</v>
      </c>
      <c r="I265">
        <v>5.0000000000000001E-3</v>
      </c>
      <c r="J265">
        <v>5.0000000000000001E-3</v>
      </c>
      <c r="K265" s="4">
        <v>5.0000000000000001E-3</v>
      </c>
    </row>
    <row r="266" spans="1:11">
      <c r="A266">
        <v>9</v>
      </c>
      <c r="B266" s="4">
        <v>18</v>
      </c>
      <c r="C266">
        <v>8.9999999999999993E-3</v>
      </c>
      <c r="D266">
        <v>8.9999999999999993E-3</v>
      </c>
      <c r="E266">
        <v>8.9999999999999993E-3</v>
      </c>
      <c r="F266">
        <v>2.8000000000000001E-2</v>
      </c>
      <c r="G266">
        <v>2.8000000000000001E-2</v>
      </c>
      <c r="H266">
        <v>3.0000000000000001E-3</v>
      </c>
      <c r="I266">
        <v>5.0000000000000001E-3</v>
      </c>
      <c r="J266">
        <v>5.0000000000000001E-3</v>
      </c>
      <c r="K266" s="4">
        <v>5.0000000000000001E-3</v>
      </c>
    </row>
    <row r="267" spans="1:11">
      <c r="A267">
        <v>9</v>
      </c>
      <c r="B267" s="4">
        <v>19</v>
      </c>
      <c r="C267">
        <v>8.9999999999999993E-3</v>
      </c>
      <c r="D267">
        <v>8.9999999999999993E-3</v>
      </c>
      <c r="E267">
        <v>8.9999999999999993E-3</v>
      </c>
      <c r="F267">
        <v>2.5999999999999999E-2</v>
      </c>
      <c r="G267">
        <v>2.5999999999999999E-2</v>
      </c>
      <c r="H267">
        <v>3.0000000000000001E-3</v>
      </c>
      <c r="I267">
        <v>5.0000000000000001E-3</v>
      </c>
      <c r="J267">
        <v>5.0000000000000001E-3</v>
      </c>
      <c r="K267" s="4">
        <v>5.0000000000000001E-3</v>
      </c>
    </row>
    <row r="268" spans="1:11">
      <c r="A268">
        <v>9</v>
      </c>
      <c r="B268" s="4">
        <v>20</v>
      </c>
      <c r="C268">
        <v>8.9999999999999993E-3</v>
      </c>
      <c r="D268">
        <v>8.9999999999999993E-3</v>
      </c>
      <c r="E268">
        <v>8.9999999999999993E-3</v>
      </c>
      <c r="F268">
        <v>1.7999999999999999E-2</v>
      </c>
      <c r="G268">
        <v>1.7999999999999999E-2</v>
      </c>
      <c r="H268">
        <v>3.0000000000000001E-3</v>
      </c>
      <c r="I268">
        <v>6.0000000000000001E-3</v>
      </c>
      <c r="J268">
        <v>6.0000000000000001E-3</v>
      </c>
      <c r="K268" s="4">
        <v>5.0000000000000001E-3</v>
      </c>
    </row>
    <row r="269" spans="1:11">
      <c r="A269">
        <v>9</v>
      </c>
      <c r="B269" s="4">
        <v>21</v>
      </c>
      <c r="C269">
        <v>8.9999999999999993E-3</v>
      </c>
      <c r="D269">
        <v>8.9999999999999993E-3</v>
      </c>
      <c r="E269">
        <v>8.9999999999999993E-3</v>
      </c>
      <c r="F269">
        <v>1.7999999999999999E-2</v>
      </c>
      <c r="G269">
        <v>1.7999999999999999E-2</v>
      </c>
      <c r="H269">
        <v>3.0000000000000001E-3</v>
      </c>
      <c r="I269">
        <v>5.0000000000000001E-3</v>
      </c>
      <c r="J269">
        <v>5.0000000000000001E-3</v>
      </c>
      <c r="K269" s="4">
        <v>5.0000000000000001E-3</v>
      </c>
    </row>
    <row r="270" spans="1:11">
      <c r="A270">
        <v>9</v>
      </c>
      <c r="B270" s="4">
        <v>22</v>
      </c>
      <c r="C270">
        <v>0.01</v>
      </c>
      <c r="D270">
        <v>0.01</v>
      </c>
      <c r="E270">
        <v>0.01</v>
      </c>
      <c r="F270">
        <v>1.7999999999999999E-2</v>
      </c>
      <c r="G270">
        <v>1.7999999999999999E-2</v>
      </c>
      <c r="H270">
        <v>4.0000000000000001E-3</v>
      </c>
      <c r="I270">
        <v>6.0000000000000001E-3</v>
      </c>
      <c r="J270">
        <v>6.0000000000000001E-3</v>
      </c>
      <c r="K270" s="4">
        <v>6.0000000000000001E-3</v>
      </c>
    </row>
    <row r="271" spans="1:11">
      <c r="A271">
        <v>9</v>
      </c>
      <c r="B271" s="4">
        <v>23</v>
      </c>
      <c r="C271">
        <v>0.01</v>
      </c>
      <c r="D271">
        <v>0.01</v>
      </c>
      <c r="E271">
        <v>0.01</v>
      </c>
      <c r="F271">
        <v>1.7999999999999999E-2</v>
      </c>
      <c r="G271">
        <v>1.7999999999999999E-2</v>
      </c>
      <c r="H271">
        <v>4.0000000000000001E-3</v>
      </c>
      <c r="I271">
        <v>6.0000000000000001E-3</v>
      </c>
      <c r="J271">
        <v>6.0000000000000001E-3</v>
      </c>
      <c r="K271" s="4">
        <v>5.0000000000000001E-3</v>
      </c>
    </row>
    <row r="272" spans="1:11">
      <c r="A272">
        <v>9</v>
      </c>
      <c r="B272" s="4">
        <v>24</v>
      </c>
      <c r="C272">
        <v>0.01</v>
      </c>
      <c r="D272">
        <v>0.01</v>
      </c>
      <c r="E272">
        <v>0.01</v>
      </c>
      <c r="F272">
        <v>1.7999999999999999E-2</v>
      </c>
      <c r="G272">
        <v>1.7999999999999999E-2</v>
      </c>
      <c r="H272">
        <v>4.0000000000000001E-3</v>
      </c>
      <c r="I272">
        <v>6.0000000000000001E-3</v>
      </c>
      <c r="J272">
        <v>6.0000000000000001E-3</v>
      </c>
      <c r="K272" s="4">
        <v>5.0000000000000001E-3</v>
      </c>
    </row>
    <row r="273" spans="1:11">
      <c r="A273">
        <v>9</v>
      </c>
      <c r="B273" s="4">
        <v>25</v>
      </c>
      <c r="C273">
        <v>0.01</v>
      </c>
      <c r="D273">
        <v>0.01</v>
      </c>
      <c r="E273">
        <v>0.01</v>
      </c>
      <c r="F273">
        <v>2.3E-2</v>
      </c>
      <c r="G273">
        <v>2.3E-2</v>
      </c>
      <c r="H273">
        <v>4.0000000000000001E-3</v>
      </c>
      <c r="I273">
        <v>7.0000000000000001E-3</v>
      </c>
      <c r="J273">
        <v>7.0000000000000001E-3</v>
      </c>
      <c r="K273" s="4">
        <v>6.0000000000000001E-3</v>
      </c>
    </row>
    <row r="274" spans="1:11">
      <c r="A274">
        <v>9</v>
      </c>
      <c r="B274" s="4">
        <v>26</v>
      </c>
      <c r="C274">
        <v>0.01</v>
      </c>
      <c r="D274">
        <v>0.01</v>
      </c>
      <c r="E274">
        <v>0.01</v>
      </c>
      <c r="F274">
        <v>2.3E-2</v>
      </c>
      <c r="G274">
        <v>2.3E-2</v>
      </c>
      <c r="H274">
        <v>4.0000000000000001E-3</v>
      </c>
      <c r="I274">
        <v>8.0000000000000002E-3</v>
      </c>
      <c r="J274">
        <v>8.0000000000000002E-3</v>
      </c>
      <c r="K274" s="4">
        <v>7.0000000000000001E-3</v>
      </c>
    </row>
    <row r="275" spans="1:11">
      <c r="A275">
        <v>9</v>
      </c>
      <c r="B275" s="4">
        <v>27</v>
      </c>
      <c r="C275">
        <v>1.0999999999999999E-2</v>
      </c>
      <c r="D275">
        <v>1.0999999999999999E-2</v>
      </c>
      <c r="E275">
        <v>1.0999999999999999E-2</v>
      </c>
      <c r="F275">
        <v>2.3E-2</v>
      </c>
      <c r="G275">
        <v>2.3E-2</v>
      </c>
      <c r="H275">
        <v>5.0000000000000001E-3</v>
      </c>
      <c r="I275">
        <v>8.9999999999999993E-3</v>
      </c>
      <c r="J275">
        <v>8.9999999999999993E-3</v>
      </c>
      <c r="K275" s="4">
        <v>8.0000000000000002E-3</v>
      </c>
    </row>
    <row r="276" spans="1:11">
      <c r="A276">
        <v>9</v>
      </c>
      <c r="B276" s="4">
        <v>28</v>
      </c>
      <c r="C276">
        <v>1.2E-2</v>
      </c>
      <c r="D276">
        <v>1.2E-2</v>
      </c>
      <c r="E276">
        <v>1.2E-2</v>
      </c>
      <c r="F276">
        <v>2.3E-2</v>
      </c>
      <c r="G276">
        <v>2.3E-2</v>
      </c>
      <c r="H276">
        <v>6.0000000000000001E-3</v>
      </c>
      <c r="I276">
        <v>8.9999999999999993E-3</v>
      </c>
      <c r="J276">
        <v>8.9999999999999993E-3</v>
      </c>
      <c r="K276" s="4">
        <v>8.9999999999999993E-3</v>
      </c>
    </row>
    <row r="277" spans="1:11">
      <c r="A277">
        <v>9</v>
      </c>
      <c r="B277" s="4">
        <v>29</v>
      </c>
      <c r="C277">
        <v>1.2E-2</v>
      </c>
      <c r="D277">
        <v>1.2E-2</v>
      </c>
      <c r="E277">
        <v>1.2E-2</v>
      </c>
      <c r="F277">
        <v>2.3E-2</v>
      </c>
      <c r="G277">
        <v>2.3E-2</v>
      </c>
      <c r="H277">
        <v>6.0000000000000001E-3</v>
      </c>
      <c r="I277">
        <v>8.9999999999999993E-3</v>
      </c>
      <c r="J277">
        <v>8.9999999999999993E-3</v>
      </c>
      <c r="K277" s="4">
        <v>8.9999999999999993E-3</v>
      </c>
    </row>
    <row r="278" spans="1:11">
      <c r="A278">
        <v>9</v>
      </c>
      <c r="B278" s="4">
        <v>30</v>
      </c>
      <c r="C278">
        <v>1.2E-2</v>
      </c>
      <c r="D278">
        <v>1.2E-2</v>
      </c>
      <c r="E278">
        <v>1.2E-2</v>
      </c>
      <c r="F278">
        <v>2.3E-2</v>
      </c>
      <c r="G278">
        <v>2.3E-2</v>
      </c>
      <c r="H278">
        <v>7.0000000000000001E-3</v>
      </c>
      <c r="I278">
        <v>0.01</v>
      </c>
      <c r="J278">
        <v>0.01</v>
      </c>
      <c r="K278" s="4">
        <v>8.9999999999999993E-3</v>
      </c>
    </row>
    <row r="279" spans="1:11">
      <c r="A279">
        <v>10</v>
      </c>
      <c r="B279" s="4">
        <v>1</v>
      </c>
      <c r="C279">
        <v>1.2E-2</v>
      </c>
      <c r="D279">
        <v>1.2E-2</v>
      </c>
      <c r="E279">
        <v>1.2E-2</v>
      </c>
      <c r="F279">
        <v>2.3E-2</v>
      </c>
      <c r="G279">
        <v>2.3E-2</v>
      </c>
      <c r="H279">
        <v>7.0000000000000001E-3</v>
      </c>
      <c r="I279">
        <v>0.01</v>
      </c>
      <c r="J279">
        <v>0.01</v>
      </c>
      <c r="K279" s="4">
        <v>8.9999999999999993E-3</v>
      </c>
    </row>
    <row r="280" spans="1:11">
      <c r="A280">
        <v>10</v>
      </c>
      <c r="B280" s="4">
        <v>2</v>
      </c>
      <c r="C280">
        <v>1.2E-2</v>
      </c>
      <c r="D280">
        <v>1.2E-2</v>
      </c>
      <c r="E280">
        <v>1.2E-2</v>
      </c>
      <c r="F280">
        <v>2.1999999999999999E-2</v>
      </c>
      <c r="G280">
        <v>2.1999999999999999E-2</v>
      </c>
      <c r="H280">
        <v>8.0000000000000002E-3</v>
      </c>
      <c r="I280">
        <v>0.01</v>
      </c>
      <c r="J280">
        <v>0.01</v>
      </c>
      <c r="K280" s="4">
        <v>8.9999999999999993E-3</v>
      </c>
    </row>
    <row r="281" spans="1:11">
      <c r="A281">
        <v>10</v>
      </c>
      <c r="B281" s="4">
        <v>3</v>
      </c>
      <c r="C281">
        <v>1.2999999999999999E-2</v>
      </c>
      <c r="D281">
        <v>1.2999999999999999E-2</v>
      </c>
      <c r="E281">
        <v>1.2999999999999999E-2</v>
      </c>
      <c r="F281">
        <v>1.4999999999999999E-2</v>
      </c>
      <c r="G281">
        <v>1.4999999999999999E-2</v>
      </c>
      <c r="H281">
        <v>8.9999999999999993E-3</v>
      </c>
      <c r="I281">
        <v>1.0999999999999999E-2</v>
      </c>
      <c r="J281">
        <v>1.0999999999999999E-2</v>
      </c>
      <c r="K281" s="4">
        <v>8.9999999999999993E-3</v>
      </c>
    </row>
    <row r="282" spans="1:11">
      <c r="A282">
        <v>10</v>
      </c>
      <c r="B282" s="4">
        <v>4</v>
      </c>
      <c r="C282">
        <v>1.4999999999999999E-2</v>
      </c>
      <c r="D282">
        <v>1.4999999999999999E-2</v>
      </c>
      <c r="E282">
        <v>1.4999999999999999E-2</v>
      </c>
      <c r="F282">
        <v>8.9999999999999993E-3</v>
      </c>
      <c r="G282">
        <v>8.9999999999999993E-3</v>
      </c>
      <c r="H282">
        <v>0.01</v>
      </c>
      <c r="I282">
        <v>1.0999999999999999E-2</v>
      </c>
      <c r="J282">
        <v>1.0999999999999999E-2</v>
      </c>
      <c r="K282" s="4">
        <v>0.01</v>
      </c>
    </row>
    <row r="283" spans="1:11">
      <c r="A283">
        <v>10</v>
      </c>
      <c r="B283" s="4">
        <v>5</v>
      </c>
      <c r="C283">
        <v>1.6E-2</v>
      </c>
      <c r="D283">
        <v>1.6E-2</v>
      </c>
      <c r="E283">
        <v>1.6E-2</v>
      </c>
      <c r="F283">
        <v>8.9999999999999993E-3</v>
      </c>
      <c r="G283">
        <v>8.9999999999999993E-3</v>
      </c>
      <c r="H283">
        <v>1.2E-2</v>
      </c>
      <c r="I283">
        <v>1.2E-2</v>
      </c>
      <c r="J283">
        <v>1.2E-2</v>
      </c>
      <c r="K283" s="4">
        <v>1.2E-2</v>
      </c>
    </row>
    <row r="284" spans="1:11">
      <c r="A284">
        <v>10</v>
      </c>
      <c r="B284" s="4">
        <v>6</v>
      </c>
      <c r="C284">
        <v>1.9E-2</v>
      </c>
      <c r="D284">
        <v>1.9E-2</v>
      </c>
      <c r="E284">
        <v>1.9E-2</v>
      </c>
      <c r="F284">
        <v>8.9999999999999993E-3</v>
      </c>
      <c r="G284">
        <v>8.9999999999999993E-3</v>
      </c>
      <c r="H284">
        <v>1.7999999999999999E-2</v>
      </c>
      <c r="I284">
        <v>1.4E-2</v>
      </c>
      <c r="J284">
        <v>1.4E-2</v>
      </c>
      <c r="K284" s="4">
        <v>1.2999999999999999E-2</v>
      </c>
    </row>
    <row r="285" spans="1:11">
      <c r="A285">
        <v>10</v>
      </c>
      <c r="B285" s="4">
        <v>7</v>
      </c>
      <c r="C285">
        <v>1.9E-2</v>
      </c>
      <c r="D285">
        <v>1.9E-2</v>
      </c>
      <c r="E285">
        <v>1.9E-2</v>
      </c>
      <c r="F285">
        <v>8.9999999999999993E-3</v>
      </c>
      <c r="G285">
        <v>8.9999999999999993E-3</v>
      </c>
      <c r="H285">
        <v>1.7000000000000001E-2</v>
      </c>
      <c r="I285">
        <v>1.2999999999999999E-2</v>
      </c>
      <c r="J285">
        <v>1.2999999999999999E-2</v>
      </c>
      <c r="K285" s="4">
        <v>1.2999999999999999E-2</v>
      </c>
    </row>
    <row r="286" spans="1:11">
      <c r="A286">
        <v>10</v>
      </c>
      <c r="B286" s="4">
        <v>8</v>
      </c>
      <c r="C286">
        <v>1.9E-2</v>
      </c>
      <c r="D286">
        <v>1.9E-2</v>
      </c>
      <c r="E286">
        <v>1.9E-2</v>
      </c>
      <c r="F286">
        <v>8.9999999999999993E-3</v>
      </c>
      <c r="G286">
        <v>8.9999999999999993E-3</v>
      </c>
      <c r="H286">
        <v>1.7000000000000001E-2</v>
      </c>
      <c r="I286">
        <v>1.2999999999999999E-2</v>
      </c>
      <c r="J286">
        <v>1.2999999999999999E-2</v>
      </c>
      <c r="K286" s="4">
        <v>1.4E-2</v>
      </c>
    </row>
    <row r="287" spans="1:11">
      <c r="A287">
        <v>10</v>
      </c>
      <c r="B287" s="4">
        <v>9</v>
      </c>
      <c r="C287">
        <v>1.9E-2</v>
      </c>
      <c r="D287">
        <v>1.9E-2</v>
      </c>
      <c r="E287">
        <v>1.9E-2</v>
      </c>
      <c r="F287">
        <v>8.9999999999999993E-3</v>
      </c>
      <c r="G287">
        <v>8.9999999999999993E-3</v>
      </c>
      <c r="H287">
        <v>1.7999999999999999E-2</v>
      </c>
      <c r="I287">
        <v>1.4E-2</v>
      </c>
      <c r="J287">
        <v>1.4E-2</v>
      </c>
      <c r="K287" s="4">
        <v>1.4E-2</v>
      </c>
    </row>
    <row r="288" spans="1:11">
      <c r="A288">
        <v>10</v>
      </c>
      <c r="B288" s="4">
        <v>10</v>
      </c>
      <c r="C288">
        <v>1.7000000000000001E-2</v>
      </c>
      <c r="D288">
        <v>1.7000000000000001E-2</v>
      </c>
      <c r="E288">
        <v>1.7000000000000001E-2</v>
      </c>
      <c r="F288">
        <v>7.0000000000000001E-3</v>
      </c>
      <c r="G288">
        <v>7.0000000000000001E-3</v>
      </c>
      <c r="H288">
        <v>1.7999999999999999E-2</v>
      </c>
      <c r="I288">
        <v>1.2E-2</v>
      </c>
      <c r="J288">
        <v>1.2E-2</v>
      </c>
      <c r="K288" s="4">
        <v>1.2E-2</v>
      </c>
    </row>
    <row r="289" spans="1:11">
      <c r="A289">
        <v>10</v>
      </c>
      <c r="B289" s="4">
        <v>11</v>
      </c>
      <c r="C289">
        <v>1.7000000000000001E-2</v>
      </c>
      <c r="D289">
        <v>1.7000000000000001E-2</v>
      </c>
      <c r="E289">
        <v>1.7000000000000001E-2</v>
      </c>
      <c r="F289">
        <v>7.0000000000000001E-3</v>
      </c>
      <c r="G289">
        <v>7.0000000000000001E-3</v>
      </c>
      <c r="H289">
        <v>1.9E-2</v>
      </c>
      <c r="I289">
        <v>1.2E-2</v>
      </c>
      <c r="J289">
        <v>1.2E-2</v>
      </c>
      <c r="K289" s="4">
        <v>1.2E-2</v>
      </c>
    </row>
    <row r="290" spans="1:11">
      <c r="A290">
        <v>10</v>
      </c>
      <c r="B290" s="4">
        <v>12</v>
      </c>
      <c r="C290">
        <v>1.7999999999999999E-2</v>
      </c>
      <c r="D290">
        <v>1.7999999999999999E-2</v>
      </c>
      <c r="E290">
        <v>1.7999999999999999E-2</v>
      </c>
      <c r="F290">
        <v>7.0000000000000001E-3</v>
      </c>
      <c r="G290">
        <v>7.0000000000000001E-3</v>
      </c>
      <c r="H290">
        <v>1.9E-2</v>
      </c>
      <c r="I290">
        <v>1.2999999999999999E-2</v>
      </c>
      <c r="J290">
        <v>1.2999999999999999E-2</v>
      </c>
      <c r="K290" s="4">
        <v>1.2999999999999999E-2</v>
      </c>
    </row>
    <row r="291" spans="1:11">
      <c r="A291">
        <v>10</v>
      </c>
      <c r="B291" s="4">
        <v>13</v>
      </c>
      <c r="C291">
        <v>2.1000000000000001E-2</v>
      </c>
      <c r="D291">
        <v>2.1000000000000001E-2</v>
      </c>
      <c r="E291">
        <v>2.1000000000000001E-2</v>
      </c>
      <c r="F291">
        <v>7.0000000000000001E-3</v>
      </c>
      <c r="G291">
        <v>7.0000000000000001E-3</v>
      </c>
      <c r="H291">
        <v>3.2000000000000001E-2</v>
      </c>
      <c r="I291">
        <v>1.7000000000000001E-2</v>
      </c>
      <c r="J291">
        <v>1.7000000000000001E-2</v>
      </c>
      <c r="K291" s="4">
        <v>1.4999999999999999E-2</v>
      </c>
    </row>
    <row r="292" spans="1:11">
      <c r="A292">
        <v>10</v>
      </c>
      <c r="B292" s="4">
        <v>14</v>
      </c>
      <c r="C292">
        <v>0.02</v>
      </c>
      <c r="D292">
        <v>0.02</v>
      </c>
      <c r="E292">
        <v>0.02</v>
      </c>
      <c r="F292">
        <v>7.0000000000000001E-3</v>
      </c>
      <c r="G292">
        <v>7.0000000000000001E-3</v>
      </c>
      <c r="H292">
        <v>3.2000000000000001E-2</v>
      </c>
      <c r="I292">
        <v>1.7999999999999999E-2</v>
      </c>
      <c r="J292">
        <v>1.7999999999999999E-2</v>
      </c>
      <c r="K292" s="4">
        <v>1.6E-2</v>
      </c>
    </row>
    <row r="293" spans="1:11">
      <c r="A293">
        <v>10</v>
      </c>
      <c r="B293" s="4">
        <v>15</v>
      </c>
      <c r="C293">
        <v>0.02</v>
      </c>
      <c r="D293">
        <v>0.02</v>
      </c>
      <c r="E293">
        <v>0.02</v>
      </c>
      <c r="F293">
        <v>7.0000000000000001E-3</v>
      </c>
      <c r="G293">
        <v>7.0000000000000001E-3</v>
      </c>
      <c r="H293">
        <v>3.3000000000000002E-2</v>
      </c>
      <c r="I293">
        <v>1.7999999999999999E-2</v>
      </c>
      <c r="J293">
        <v>1.7999999999999999E-2</v>
      </c>
      <c r="K293" s="4">
        <v>1.6E-2</v>
      </c>
    </row>
    <row r="294" spans="1:11">
      <c r="A294">
        <v>10</v>
      </c>
      <c r="B294" s="4">
        <v>16</v>
      </c>
      <c r="C294">
        <v>0.02</v>
      </c>
      <c r="D294">
        <v>0.02</v>
      </c>
      <c r="E294">
        <v>0.02</v>
      </c>
      <c r="F294">
        <v>7.0000000000000001E-3</v>
      </c>
      <c r="G294">
        <v>7.0000000000000001E-3</v>
      </c>
      <c r="H294">
        <v>3.3000000000000002E-2</v>
      </c>
      <c r="I294">
        <v>1.9E-2</v>
      </c>
      <c r="J294">
        <v>1.9E-2</v>
      </c>
      <c r="K294" s="4">
        <v>1.7000000000000001E-2</v>
      </c>
    </row>
    <row r="295" spans="1:11">
      <c r="A295">
        <v>10</v>
      </c>
      <c r="B295" s="4">
        <v>17</v>
      </c>
      <c r="C295">
        <v>2.1000000000000001E-2</v>
      </c>
      <c r="D295">
        <v>2.1000000000000001E-2</v>
      </c>
      <c r="E295">
        <v>2.1000000000000001E-2</v>
      </c>
      <c r="F295">
        <v>7.0000000000000001E-3</v>
      </c>
      <c r="G295">
        <v>7.0000000000000001E-3</v>
      </c>
      <c r="H295">
        <v>3.3000000000000002E-2</v>
      </c>
      <c r="I295">
        <v>0.02</v>
      </c>
      <c r="J295">
        <v>0.02</v>
      </c>
      <c r="K295" s="4">
        <v>1.7000000000000001E-2</v>
      </c>
    </row>
    <row r="296" spans="1:11">
      <c r="A296">
        <v>10</v>
      </c>
      <c r="B296" s="4">
        <v>18</v>
      </c>
      <c r="C296">
        <v>2.1000000000000001E-2</v>
      </c>
      <c r="D296">
        <v>2.1000000000000001E-2</v>
      </c>
      <c r="E296">
        <v>2.1000000000000001E-2</v>
      </c>
      <c r="F296">
        <v>7.0000000000000001E-3</v>
      </c>
      <c r="G296">
        <v>7.0000000000000001E-3</v>
      </c>
      <c r="H296">
        <v>3.4000000000000002E-2</v>
      </c>
      <c r="I296">
        <v>0.02</v>
      </c>
      <c r="J296">
        <v>0.02</v>
      </c>
      <c r="K296" s="4">
        <v>1.7999999999999999E-2</v>
      </c>
    </row>
    <row r="297" spans="1:11">
      <c r="A297">
        <v>10</v>
      </c>
      <c r="B297" s="4">
        <v>19</v>
      </c>
      <c r="C297">
        <v>2.1000000000000001E-2</v>
      </c>
      <c r="D297">
        <v>2.1000000000000001E-2</v>
      </c>
      <c r="E297">
        <v>2.1000000000000001E-2</v>
      </c>
      <c r="F297">
        <v>8.9999999999999993E-3</v>
      </c>
      <c r="G297">
        <v>8.9999999999999993E-3</v>
      </c>
      <c r="H297">
        <v>3.4000000000000002E-2</v>
      </c>
      <c r="I297">
        <v>0.02</v>
      </c>
      <c r="J297">
        <v>0.02</v>
      </c>
      <c r="K297" s="4">
        <v>1.7999999999999999E-2</v>
      </c>
    </row>
    <row r="298" spans="1:11">
      <c r="A298">
        <v>10</v>
      </c>
      <c r="B298" s="4">
        <v>20</v>
      </c>
      <c r="C298">
        <v>2.1000000000000001E-2</v>
      </c>
      <c r="D298">
        <v>2.1000000000000001E-2</v>
      </c>
      <c r="E298">
        <v>2.1000000000000001E-2</v>
      </c>
      <c r="F298">
        <v>8.9999999999999993E-3</v>
      </c>
      <c r="G298">
        <v>8.9999999999999993E-3</v>
      </c>
      <c r="H298">
        <v>3.4000000000000002E-2</v>
      </c>
      <c r="I298">
        <v>0.02</v>
      </c>
      <c r="J298">
        <v>0.02</v>
      </c>
      <c r="K298" s="4">
        <v>1.7999999999999999E-2</v>
      </c>
    </row>
    <row r="299" spans="1:11">
      <c r="A299">
        <v>10</v>
      </c>
      <c r="B299" s="4">
        <v>21</v>
      </c>
      <c r="C299">
        <v>2.1000000000000001E-2</v>
      </c>
      <c r="D299">
        <v>2.1000000000000001E-2</v>
      </c>
      <c r="E299">
        <v>2.1000000000000001E-2</v>
      </c>
      <c r="F299">
        <v>8.9999999999999993E-3</v>
      </c>
      <c r="G299">
        <v>8.9999999999999993E-3</v>
      </c>
      <c r="H299">
        <v>3.4000000000000002E-2</v>
      </c>
      <c r="I299">
        <v>0.02</v>
      </c>
      <c r="J299">
        <v>0.02</v>
      </c>
      <c r="K299" s="4">
        <v>1.7999999999999999E-2</v>
      </c>
    </row>
    <row r="300" spans="1:11">
      <c r="A300">
        <v>10</v>
      </c>
      <c r="B300" s="4">
        <v>22</v>
      </c>
      <c r="C300">
        <v>2.1000000000000001E-2</v>
      </c>
      <c r="D300">
        <v>2.1000000000000001E-2</v>
      </c>
      <c r="E300">
        <v>2.1000000000000001E-2</v>
      </c>
      <c r="F300">
        <v>8.9999999999999993E-3</v>
      </c>
      <c r="G300">
        <v>8.9999999999999993E-3</v>
      </c>
      <c r="H300">
        <v>3.4000000000000002E-2</v>
      </c>
      <c r="I300">
        <v>2.1000000000000001E-2</v>
      </c>
      <c r="J300">
        <v>2.1000000000000001E-2</v>
      </c>
      <c r="K300" s="4">
        <v>1.9E-2</v>
      </c>
    </row>
    <row r="301" spans="1:11">
      <c r="A301">
        <v>10</v>
      </c>
      <c r="B301" s="4">
        <v>23</v>
      </c>
      <c r="C301">
        <v>2.1999999999999999E-2</v>
      </c>
      <c r="D301">
        <v>2.1999999999999999E-2</v>
      </c>
      <c r="E301">
        <v>2.1999999999999999E-2</v>
      </c>
      <c r="F301">
        <v>8.9999999999999993E-3</v>
      </c>
      <c r="G301">
        <v>8.9999999999999993E-3</v>
      </c>
      <c r="H301">
        <v>3.4000000000000002E-2</v>
      </c>
      <c r="I301">
        <v>2.1000000000000001E-2</v>
      </c>
      <c r="J301">
        <v>2.1000000000000001E-2</v>
      </c>
      <c r="K301" s="4">
        <v>1.9E-2</v>
      </c>
    </row>
    <row r="302" spans="1:11">
      <c r="A302">
        <v>10</v>
      </c>
      <c r="B302" s="4">
        <v>24</v>
      </c>
      <c r="C302">
        <v>2.1999999999999999E-2</v>
      </c>
      <c r="D302">
        <v>2.1999999999999999E-2</v>
      </c>
      <c r="E302">
        <v>2.1999999999999999E-2</v>
      </c>
      <c r="F302">
        <v>6.0000000000000001E-3</v>
      </c>
      <c r="G302">
        <v>6.0000000000000001E-3</v>
      </c>
      <c r="H302">
        <v>3.5000000000000003E-2</v>
      </c>
      <c r="I302">
        <v>0.02</v>
      </c>
      <c r="J302">
        <v>0.02</v>
      </c>
      <c r="K302" s="4">
        <v>1.9E-2</v>
      </c>
    </row>
    <row r="303" spans="1:11">
      <c r="A303">
        <v>10</v>
      </c>
      <c r="B303" s="4">
        <v>25</v>
      </c>
      <c r="C303">
        <v>2.1999999999999999E-2</v>
      </c>
      <c r="D303">
        <v>2.1999999999999999E-2</v>
      </c>
      <c r="E303">
        <v>2.1999999999999999E-2</v>
      </c>
      <c r="F303">
        <v>6.0000000000000001E-3</v>
      </c>
      <c r="G303">
        <v>6.0000000000000001E-3</v>
      </c>
      <c r="H303">
        <v>3.5000000000000003E-2</v>
      </c>
      <c r="I303">
        <v>0.02</v>
      </c>
      <c r="J303">
        <v>0.02</v>
      </c>
      <c r="K303" s="4">
        <v>1.7000000000000001E-2</v>
      </c>
    </row>
    <row r="304" spans="1:11">
      <c r="A304">
        <v>10</v>
      </c>
      <c r="B304" s="4">
        <v>26</v>
      </c>
      <c r="C304">
        <v>2.1999999999999999E-2</v>
      </c>
      <c r="D304">
        <v>2.1999999999999999E-2</v>
      </c>
      <c r="E304">
        <v>2.1999999999999999E-2</v>
      </c>
      <c r="F304">
        <v>6.0000000000000001E-3</v>
      </c>
      <c r="G304">
        <v>6.0000000000000001E-3</v>
      </c>
      <c r="H304">
        <v>3.5999999999999997E-2</v>
      </c>
      <c r="I304">
        <v>0.02</v>
      </c>
      <c r="J304">
        <v>0.02</v>
      </c>
      <c r="K304" s="4">
        <v>1.7999999999999999E-2</v>
      </c>
    </row>
    <row r="305" spans="1:11">
      <c r="A305">
        <v>10</v>
      </c>
      <c r="B305" s="4">
        <v>27</v>
      </c>
      <c r="C305">
        <v>2.1000000000000001E-2</v>
      </c>
      <c r="D305">
        <v>2.1000000000000001E-2</v>
      </c>
      <c r="E305">
        <v>2.1000000000000001E-2</v>
      </c>
      <c r="F305">
        <v>1.0999999999999999E-2</v>
      </c>
      <c r="G305">
        <v>1.0999999999999999E-2</v>
      </c>
      <c r="H305">
        <v>3.5999999999999997E-2</v>
      </c>
      <c r="I305">
        <v>2.1000000000000001E-2</v>
      </c>
      <c r="J305">
        <v>2.1000000000000001E-2</v>
      </c>
      <c r="K305" s="4">
        <v>1.9E-2</v>
      </c>
    </row>
    <row r="306" spans="1:11">
      <c r="A306">
        <v>10</v>
      </c>
      <c r="B306" s="4">
        <v>28</v>
      </c>
      <c r="C306">
        <v>2.3E-2</v>
      </c>
      <c r="D306">
        <v>2.3E-2</v>
      </c>
      <c r="E306">
        <v>2.3E-2</v>
      </c>
      <c r="F306">
        <v>1.2999999999999999E-2</v>
      </c>
      <c r="G306">
        <v>1.2999999999999999E-2</v>
      </c>
      <c r="H306">
        <v>3.5999999999999997E-2</v>
      </c>
      <c r="I306">
        <v>2.3E-2</v>
      </c>
      <c r="J306">
        <v>2.3E-2</v>
      </c>
      <c r="K306" s="4">
        <v>2.1999999999999999E-2</v>
      </c>
    </row>
    <row r="307" spans="1:11">
      <c r="A307">
        <v>10</v>
      </c>
      <c r="B307" s="4">
        <v>29</v>
      </c>
      <c r="C307">
        <v>2.4E-2</v>
      </c>
      <c r="D307">
        <v>2.4E-2</v>
      </c>
      <c r="E307">
        <v>2.4E-2</v>
      </c>
      <c r="F307">
        <v>1.4E-2</v>
      </c>
      <c r="G307">
        <v>1.4E-2</v>
      </c>
      <c r="H307">
        <v>3.5000000000000003E-2</v>
      </c>
      <c r="I307">
        <v>2.4E-2</v>
      </c>
      <c r="J307">
        <v>2.4E-2</v>
      </c>
      <c r="K307" s="4">
        <v>2.3E-2</v>
      </c>
    </row>
    <row r="308" spans="1:11">
      <c r="A308">
        <v>10</v>
      </c>
      <c r="B308" s="4">
        <v>30</v>
      </c>
      <c r="C308">
        <v>2.5000000000000001E-2</v>
      </c>
      <c r="D308">
        <v>2.5000000000000001E-2</v>
      </c>
      <c r="E308">
        <v>2.5000000000000001E-2</v>
      </c>
      <c r="F308">
        <v>1.4E-2</v>
      </c>
      <c r="G308">
        <v>1.4E-2</v>
      </c>
      <c r="H308">
        <v>3.5000000000000003E-2</v>
      </c>
      <c r="I308">
        <v>2.5000000000000001E-2</v>
      </c>
      <c r="J308">
        <v>2.5000000000000001E-2</v>
      </c>
      <c r="K308" s="4">
        <v>2.4E-2</v>
      </c>
    </row>
    <row r="309" spans="1:11">
      <c r="A309">
        <v>10</v>
      </c>
      <c r="B309" s="4">
        <v>31</v>
      </c>
      <c r="C309">
        <v>2.5999999999999999E-2</v>
      </c>
      <c r="D309">
        <v>2.5999999999999999E-2</v>
      </c>
      <c r="E309">
        <v>2.5999999999999999E-2</v>
      </c>
      <c r="F309">
        <v>1.2999999999999999E-2</v>
      </c>
      <c r="G309">
        <v>1.2999999999999999E-2</v>
      </c>
      <c r="H309">
        <v>3.5000000000000003E-2</v>
      </c>
      <c r="I309">
        <v>2.5000000000000001E-2</v>
      </c>
      <c r="J309">
        <v>2.5000000000000001E-2</v>
      </c>
      <c r="K309" s="4">
        <v>2.4E-2</v>
      </c>
    </row>
    <row r="310" spans="1:11">
      <c r="A310">
        <v>11</v>
      </c>
      <c r="B310" s="4">
        <v>1</v>
      </c>
      <c r="C310">
        <v>2.4E-2</v>
      </c>
      <c r="D310">
        <v>2.4E-2</v>
      </c>
      <c r="E310">
        <v>2.4E-2</v>
      </c>
      <c r="F310">
        <v>1.2E-2</v>
      </c>
      <c r="G310">
        <v>1.2E-2</v>
      </c>
      <c r="H310">
        <v>3.4000000000000002E-2</v>
      </c>
      <c r="I310">
        <v>2.4E-2</v>
      </c>
      <c r="J310">
        <v>2.4E-2</v>
      </c>
      <c r="K310" s="4">
        <v>2.4E-2</v>
      </c>
    </row>
    <row r="311" spans="1:11">
      <c r="A311">
        <v>11</v>
      </c>
      <c r="B311" s="4">
        <v>2</v>
      </c>
      <c r="C311">
        <v>2.3E-2</v>
      </c>
      <c r="D311">
        <v>2.3E-2</v>
      </c>
      <c r="E311">
        <v>2.3E-2</v>
      </c>
      <c r="F311">
        <v>1.2999999999999999E-2</v>
      </c>
      <c r="G311">
        <v>1.2999999999999999E-2</v>
      </c>
      <c r="H311">
        <v>3.3000000000000002E-2</v>
      </c>
      <c r="I311">
        <v>2.5000000000000001E-2</v>
      </c>
      <c r="J311">
        <v>2.5000000000000001E-2</v>
      </c>
      <c r="K311" s="4">
        <v>2.3E-2</v>
      </c>
    </row>
    <row r="312" spans="1:11">
      <c r="A312">
        <v>11</v>
      </c>
      <c r="B312" s="4">
        <v>3</v>
      </c>
      <c r="C312">
        <v>2.1000000000000001E-2</v>
      </c>
      <c r="D312">
        <v>2.1000000000000001E-2</v>
      </c>
      <c r="E312">
        <v>2.1000000000000001E-2</v>
      </c>
      <c r="F312">
        <v>1.2999999999999999E-2</v>
      </c>
      <c r="G312">
        <v>1.2999999999999999E-2</v>
      </c>
      <c r="H312">
        <v>0.03</v>
      </c>
      <c r="I312">
        <v>2.4E-2</v>
      </c>
      <c r="J312">
        <v>2.4E-2</v>
      </c>
      <c r="K312" s="4">
        <v>2.3E-2</v>
      </c>
    </row>
    <row r="313" spans="1:11">
      <c r="A313">
        <v>11</v>
      </c>
      <c r="B313" s="4">
        <v>4</v>
      </c>
      <c r="C313">
        <v>0.02</v>
      </c>
      <c r="D313">
        <v>0.02</v>
      </c>
      <c r="E313">
        <v>0.02</v>
      </c>
      <c r="F313">
        <v>1.4999999999999999E-2</v>
      </c>
      <c r="G313">
        <v>1.4999999999999999E-2</v>
      </c>
      <c r="H313">
        <v>2.5000000000000001E-2</v>
      </c>
      <c r="I313">
        <v>2.3E-2</v>
      </c>
      <c r="J313">
        <v>2.3E-2</v>
      </c>
      <c r="K313" s="4">
        <v>2.1000000000000001E-2</v>
      </c>
    </row>
    <row r="314" spans="1:11">
      <c r="A314">
        <v>11</v>
      </c>
      <c r="B314" s="4">
        <v>5</v>
      </c>
      <c r="C314">
        <v>0.02</v>
      </c>
      <c r="D314">
        <v>0.02</v>
      </c>
      <c r="E314">
        <v>0.02</v>
      </c>
      <c r="F314">
        <v>1.4999999999999999E-2</v>
      </c>
      <c r="G314">
        <v>1.4999999999999999E-2</v>
      </c>
      <c r="H314">
        <v>2.4E-2</v>
      </c>
      <c r="I314">
        <v>2.3E-2</v>
      </c>
      <c r="J314">
        <v>2.3E-2</v>
      </c>
      <c r="K314" s="4">
        <v>2.1000000000000001E-2</v>
      </c>
    </row>
    <row r="315" spans="1:11">
      <c r="A315">
        <v>11</v>
      </c>
      <c r="B315" s="4">
        <v>6</v>
      </c>
      <c r="C315">
        <v>2.1000000000000001E-2</v>
      </c>
      <c r="D315">
        <v>2.1000000000000001E-2</v>
      </c>
      <c r="E315">
        <v>2.1000000000000001E-2</v>
      </c>
      <c r="F315">
        <v>1.7999999999999999E-2</v>
      </c>
      <c r="G315">
        <v>1.7999999999999999E-2</v>
      </c>
      <c r="H315">
        <v>2.5000000000000001E-2</v>
      </c>
      <c r="I315">
        <v>2.5000000000000001E-2</v>
      </c>
      <c r="J315">
        <v>2.5000000000000001E-2</v>
      </c>
      <c r="K315" s="4">
        <v>2.1000000000000001E-2</v>
      </c>
    </row>
    <row r="316" spans="1:11">
      <c r="A316">
        <v>11</v>
      </c>
      <c r="B316" s="4">
        <v>7</v>
      </c>
      <c r="C316">
        <v>2.1999999999999999E-2</v>
      </c>
      <c r="D316">
        <v>2.1999999999999999E-2</v>
      </c>
      <c r="E316">
        <v>2.1999999999999999E-2</v>
      </c>
      <c r="F316">
        <v>2.5000000000000001E-2</v>
      </c>
      <c r="G316">
        <v>2.5000000000000001E-2</v>
      </c>
      <c r="H316">
        <v>2.5999999999999999E-2</v>
      </c>
      <c r="I316">
        <v>2.5999999999999999E-2</v>
      </c>
      <c r="J316">
        <v>2.5999999999999999E-2</v>
      </c>
      <c r="K316" s="4">
        <v>2.4E-2</v>
      </c>
    </row>
    <row r="317" spans="1:11">
      <c r="A317">
        <v>11</v>
      </c>
      <c r="B317" s="4">
        <v>8</v>
      </c>
      <c r="C317">
        <v>2.4E-2</v>
      </c>
      <c r="D317">
        <v>2.4E-2</v>
      </c>
      <c r="E317">
        <v>2.4E-2</v>
      </c>
      <c r="F317">
        <v>2.5000000000000001E-2</v>
      </c>
      <c r="G317">
        <v>2.5000000000000001E-2</v>
      </c>
      <c r="H317">
        <v>2.5999999999999999E-2</v>
      </c>
      <c r="I317">
        <v>2.7E-2</v>
      </c>
      <c r="J317">
        <v>2.7E-2</v>
      </c>
      <c r="K317" s="4">
        <v>2.5999999999999999E-2</v>
      </c>
    </row>
    <row r="318" spans="1:11">
      <c r="A318">
        <v>11</v>
      </c>
      <c r="B318" s="4">
        <v>9</v>
      </c>
      <c r="C318">
        <v>2.4E-2</v>
      </c>
      <c r="D318">
        <v>2.4E-2</v>
      </c>
      <c r="E318">
        <v>2.4E-2</v>
      </c>
      <c r="F318">
        <v>2.5000000000000001E-2</v>
      </c>
      <c r="G318">
        <v>2.5000000000000001E-2</v>
      </c>
      <c r="H318">
        <v>2.5000000000000001E-2</v>
      </c>
      <c r="I318">
        <v>2.7E-2</v>
      </c>
      <c r="J318">
        <v>2.7E-2</v>
      </c>
      <c r="K318" s="4">
        <v>2.5999999999999999E-2</v>
      </c>
    </row>
    <row r="319" spans="1:11">
      <c r="A319">
        <v>11</v>
      </c>
      <c r="B319" s="4">
        <v>10</v>
      </c>
      <c r="C319">
        <v>2.5000000000000001E-2</v>
      </c>
      <c r="D319">
        <v>2.5000000000000001E-2</v>
      </c>
      <c r="E319">
        <v>2.5000000000000001E-2</v>
      </c>
      <c r="F319">
        <v>2.5000000000000001E-2</v>
      </c>
      <c r="G319">
        <v>2.5000000000000001E-2</v>
      </c>
      <c r="H319">
        <v>2.5999999999999999E-2</v>
      </c>
      <c r="I319">
        <v>2.9000000000000001E-2</v>
      </c>
      <c r="J319">
        <v>2.9000000000000001E-2</v>
      </c>
      <c r="K319" s="4">
        <v>2.8000000000000001E-2</v>
      </c>
    </row>
    <row r="320" spans="1:11">
      <c r="A320">
        <v>11</v>
      </c>
      <c r="B320" s="4">
        <v>11</v>
      </c>
      <c r="C320">
        <v>2.5000000000000001E-2</v>
      </c>
      <c r="D320">
        <v>2.5000000000000001E-2</v>
      </c>
      <c r="E320">
        <v>2.5000000000000001E-2</v>
      </c>
      <c r="F320">
        <v>2.5999999999999999E-2</v>
      </c>
      <c r="G320">
        <v>2.5999999999999999E-2</v>
      </c>
      <c r="H320">
        <v>1.4E-2</v>
      </c>
      <c r="I320">
        <v>2.9000000000000001E-2</v>
      </c>
      <c r="J320">
        <v>2.9000000000000001E-2</v>
      </c>
      <c r="K320" s="4">
        <v>2.9000000000000001E-2</v>
      </c>
    </row>
    <row r="321" spans="1:11">
      <c r="A321">
        <v>11</v>
      </c>
      <c r="B321" s="4">
        <v>12</v>
      </c>
      <c r="C321">
        <v>2.5999999999999999E-2</v>
      </c>
      <c r="D321">
        <v>2.5999999999999999E-2</v>
      </c>
      <c r="E321">
        <v>2.5999999999999999E-2</v>
      </c>
      <c r="F321">
        <v>2.9000000000000001E-2</v>
      </c>
      <c r="G321">
        <v>2.9000000000000001E-2</v>
      </c>
      <c r="H321">
        <v>1.7000000000000001E-2</v>
      </c>
      <c r="I321">
        <v>0.03</v>
      </c>
      <c r="J321">
        <v>0.03</v>
      </c>
      <c r="K321" s="4">
        <v>3.1E-2</v>
      </c>
    </row>
    <row r="322" spans="1:11">
      <c r="A322">
        <v>11</v>
      </c>
      <c r="B322" s="4">
        <v>13</v>
      </c>
      <c r="C322">
        <v>2.7E-2</v>
      </c>
      <c r="D322">
        <v>2.7E-2</v>
      </c>
      <c r="E322">
        <v>2.7E-2</v>
      </c>
      <c r="F322">
        <v>2.9000000000000001E-2</v>
      </c>
      <c r="G322">
        <v>2.9000000000000001E-2</v>
      </c>
      <c r="H322">
        <v>1.7999999999999999E-2</v>
      </c>
      <c r="I322">
        <v>3.1E-2</v>
      </c>
      <c r="J322">
        <v>3.1E-2</v>
      </c>
      <c r="K322" s="4">
        <v>3.1E-2</v>
      </c>
    </row>
    <row r="323" spans="1:11">
      <c r="A323">
        <v>11</v>
      </c>
      <c r="B323" s="4">
        <v>14</v>
      </c>
      <c r="C323">
        <v>2.7E-2</v>
      </c>
      <c r="D323">
        <v>2.7E-2</v>
      </c>
      <c r="E323">
        <v>2.7E-2</v>
      </c>
      <c r="F323">
        <v>2.9000000000000001E-2</v>
      </c>
      <c r="G323">
        <v>2.9000000000000001E-2</v>
      </c>
      <c r="H323">
        <v>1.7999999999999999E-2</v>
      </c>
      <c r="I323">
        <v>3.2000000000000001E-2</v>
      </c>
      <c r="J323">
        <v>3.2000000000000001E-2</v>
      </c>
      <c r="K323" s="4">
        <v>3.1E-2</v>
      </c>
    </row>
    <row r="324" spans="1:11">
      <c r="A324">
        <v>11</v>
      </c>
      <c r="B324" s="4">
        <v>15</v>
      </c>
      <c r="C324">
        <v>2.8000000000000001E-2</v>
      </c>
      <c r="D324">
        <v>2.8000000000000001E-2</v>
      </c>
      <c r="E324">
        <v>2.8000000000000001E-2</v>
      </c>
      <c r="F324">
        <v>2.9000000000000001E-2</v>
      </c>
      <c r="G324">
        <v>2.9000000000000001E-2</v>
      </c>
      <c r="H324">
        <v>1.9E-2</v>
      </c>
      <c r="I324">
        <v>3.3000000000000002E-2</v>
      </c>
      <c r="J324">
        <v>3.3000000000000002E-2</v>
      </c>
      <c r="K324" s="4">
        <v>3.5000000000000003E-2</v>
      </c>
    </row>
    <row r="325" spans="1:11">
      <c r="A325">
        <v>11</v>
      </c>
      <c r="B325" s="4">
        <v>16</v>
      </c>
      <c r="C325">
        <v>2.9000000000000001E-2</v>
      </c>
      <c r="D325">
        <v>2.9000000000000001E-2</v>
      </c>
      <c r="E325">
        <v>2.9000000000000001E-2</v>
      </c>
      <c r="F325">
        <v>2.9000000000000001E-2</v>
      </c>
      <c r="G325">
        <v>2.9000000000000001E-2</v>
      </c>
      <c r="H325">
        <v>2.3E-2</v>
      </c>
      <c r="I325">
        <v>3.4000000000000002E-2</v>
      </c>
      <c r="J325">
        <v>3.4000000000000002E-2</v>
      </c>
      <c r="K325" s="4">
        <v>3.5999999999999997E-2</v>
      </c>
    </row>
    <row r="326" spans="1:11">
      <c r="A326">
        <v>11</v>
      </c>
      <c r="B326" s="4">
        <v>17</v>
      </c>
      <c r="C326">
        <v>2.9000000000000001E-2</v>
      </c>
      <c r="D326">
        <v>2.9000000000000001E-2</v>
      </c>
      <c r="E326">
        <v>2.9000000000000001E-2</v>
      </c>
      <c r="F326">
        <v>2.8000000000000001E-2</v>
      </c>
      <c r="G326">
        <v>2.8000000000000001E-2</v>
      </c>
      <c r="H326">
        <v>2.3E-2</v>
      </c>
      <c r="I326">
        <v>3.4000000000000002E-2</v>
      </c>
      <c r="J326">
        <v>3.4000000000000002E-2</v>
      </c>
      <c r="K326" s="4">
        <v>3.5999999999999997E-2</v>
      </c>
    </row>
    <row r="327" spans="1:11">
      <c r="A327">
        <v>11</v>
      </c>
      <c r="B327" s="4">
        <v>18</v>
      </c>
      <c r="C327">
        <v>0.03</v>
      </c>
      <c r="D327">
        <v>0.03</v>
      </c>
      <c r="E327">
        <v>0.03</v>
      </c>
      <c r="F327">
        <v>2.9000000000000001E-2</v>
      </c>
      <c r="G327">
        <v>2.9000000000000001E-2</v>
      </c>
      <c r="H327">
        <v>2.3E-2</v>
      </c>
      <c r="I327">
        <v>3.5000000000000003E-2</v>
      </c>
      <c r="J327">
        <v>3.5000000000000003E-2</v>
      </c>
      <c r="K327" s="4">
        <v>3.5999999999999997E-2</v>
      </c>
    </row>
    <row r="328" spans="1:11">
      <c r="A328">
        <v>11</v>
      </c>
      <c r="B328" s="4">
        <v>19</v>
      </c>
      <c r="C328">
        <v>0.03</v>
      </c>
      <c r="D328">
        <v>0.03</v>
      </c>
      <c r="E328">
        <v>0.03</v>
      </c>
      <c r="F328">
        <v>3.5999999999999997E-2</v>
      </c>
      <c r="G328">
        <v>3.5999999999999997E-2</v>
      </c>
      <c r="H328">
        <v>2.1999999999999999E-2</v>
      </c>
      <c r="I328">
        <v>3.5000000000000003E-2</v>
      </c>
      <c r="J328">
        <v>3.5000000000000003E-2</v>
      </c>
      <c r="K328" s="4">
        <v>3.6999999999999998E-2</v>
      </c>
    </row>
    <row r="329" spans="1:11">
      <c r="A329">
        <v>11</v>
      </c>
      <c r="B329" s="4">
        <v>20</v>
      </c>
      <c r="C329">
        <v>0.03</v>
      </c>
      <c r="D329">
        <v>0.03</v>
      </c>
      <c r="E329">
        <v>0.03</v>
      </c>
      <c r="F329">
        <v>3.5999999999999997E-2</v>
      </c>
      <c r="G329">
        <v>3.5999999999999997E-2</v>
      </c>
      <c r="H329">
        <v>2.1999999999999999E-2</v>
      </c>
      <c r="I329">
        <v>3.5999999999999997E-2</v>
      </c>
      <c r="J329">
        <v>3.5999999999999997E-2</v>
      </c>
      <c r="K329" s="4">
        <v>3.5999999999999997E-2</v>
      </c>
    </row>
    <row r="330" spans="1:11">
      <c r="A330">
        <v>11</v>
      </c>
      <c r="B330" s="4">
        <v>21</v>
      </c>
      <c r="C330">
        <v>3.2000000000000001E-2</v>
      </c>
      <c r="D330">
        <v>3.2000000000000001E-2</v>
      </c>
      <c r="E330">
        <v>3.2000000000000001E-2</v>
      </c>
      <c r="F330">
        <v>3.5999999999999997E-2</v>
      </c>
      <c r="G330">
        <v>3.5999999999999997E-2</v>
      </c>
      <c r="H330">
        <v>2.4E-2</v>
      </c>
      <c r="I330">
        <v>3.6999999999999998E-2</v>
      </c>
      <c r="J330">
        <v>3.6999999999999998E-2</v>
      </c>
      <c r="K330" s="4">
        <v>3.6999999999999998E-2</v>
      </c>
    </row>
    <row r="331" spans="1:11">
      <c r="A331">
        <v>11</v>
      </c>
      <c r="B331" s="4">
        <v>22</v>
      </c>
      <c r="C331">
        <v>3.4000000000000002E-2</v>
      </c>
      <c r="D331">
        <v>3.4000000000000002E-2</v>
      </c>
      <c r="E331">
        <v>3.4000000000000002E-2</v>
      </c>
      <c r="F331">
        <v>3.4000000000000002E-2</v>
      </c>
      <c r="G331">
        <v>3.4000000000000002E-2</v>
      </c>
      <c r="H331">
        <v>2.3E-2</v>
      </c>
      <c r="I331">
        <v>3.7999999999999999E-2</v>
      </c>
      <c r="J331">
        <v>3.7999999999999999E-2</v>
      </c>
      <c r="K331" s="4">
        <v>3.7999999999999999E-2</v>
      </c>
    </row>
    <row r="332" spans="1:11">
      <c r="A332">
        <v>11</v>
      </c>
      <c r="B332" s="4">
        <v>23</v>
      </c>
      <c r="C332">
        <v>3.5000000000000003E-2</v>
      </c>
      <c r="D332">
        <v>3.5000000000000003E-2</v>
      </c>
      <c r="E332">
        <v>3.5000000000000003E-2</v>
      </c>
      <c r="F332">
        <v>3.4000000000000002E-2</v>
      </c>
      <c r="G332">
        <v>3.4000000000000002E-2</v>
      </c>
      <c r="H332">
        <v>2.9000000000000001E-2</v>
      </c>
      <c r="I332">
        <v>4.1000000000000002E-2</v>
      </c>
      <c r="J332">
        <v>4.1000000000000002E-2</v>
      </c>
      <c r="K332" s="4">
        <v>4.1000000000000002E-2</v>
      </c>
    </row>
    <row r="333" spans="1:11">
      <c r="A333">
        <v>11</v>
      </c>
      <c r="B333" s="4">
        <v>24</v>
      </c>
      <c r="C333">
        <v>3.6999999999999998E-2</v>
      </c>
      <c r="D333">
        <v>3.6999999999999998E-2</v>
      </c>
      <c r="E333">
        <v>3.6999999999999998E-2</v>
      </c>
      <c r="F333">
        <v>3.4000000000000002E-2</v>
      </c>
      <c r="G333">
        <v>3.4000000000000002E-2</v>
      </c>
      <c r="H333">
        <v>0.03</v>
      </c>
      <c r="I333">
        <v>4.2000000000000003E-2</v>
      </c>
      <c r="J333">
        <v>4.2000000000000003E-2</v>
      </c>
      <c r="K333" s="4">
        <v>4.1000000000000002E-2</v>
      </c>
    </row>
    <row r="334" spans="1:11">
      <c r="A334">
        <v>11</v>
      </c>
      <c r="B334" s="4">
        <v>25</v>
      </c>
      <c r="C334">
        <v>3.5999999999999997E-2</v>
      </c>
      <c r="D334">
        <v>3.5999999999999997E-2</v>
      </c>
      <c r="E334">
        <v>3.5999999999999997E-2</v>
      </c>
      <c r="F334">
        <v>2.9000000000000001E-2</v>
      </c>
      <c r="G334">
        <v>2.9000000000000001E-2</v>
      </c>
      <c r="H334">
        <v>0.03</v>
      </c>
      <c r="I334">
        <v>4.1000000000000002E-2</v>
      </c>
      <c r="J334">
        <v>4.1000000000000002E-2</v>
      </c>
      <c r="K334" s="4">
        <v>3.9E-2</v>
      </c>
    </row>
    <row r="335" spans="1:11">
      <c r="A335">
        <v>11</v>
      </c>
      <c r="B335" s="4">
        <v>26</v>
      </c>
      <c r="C335">
        <v>3.5999999999999997E-2</v>
      </c>
      <c r="D335">
        <v>3.5999999999999997E-2</v>
      </c>
      <c r="E335">
        <v>3.5999999999999997E-2</v>
      </c>
      <c r="F335">
        <v>2.8000000000000001E-2</v>
      </c>
      <c r="G335">
        <v>2.8000000000000001E-2</v>
      </c>
      <c r="H335">
        <v>0.03</v>
      </c>
      <c r="I335">
        <v>3.9E-2</v>
      </c>
      <c r="J335">
        <v>3.9E-2</v>
      </c>
      <c r="K335" s="4">
        <v>3.6999999999999998E-2</v>
      </c>
    </row>
    <row r="336" spans="1:11">
      <c r="A336">
        <v>11</v>
      </c>
      <c r="B336" s="4">
        <v>27</v>
      </c>
      <c r="C336">
        <v>3.7999999999999999E-2</v>
      </c>
      <c r="D336">
        <v>3.7999999999999999E-2</v>
      </c>
      <c r="E336">
        <v>3.7999999999999999E-2</v>
      </c>
      <c r="F336">
        <v>2.7E-2</v>
      </c>
      <c r="G336">
        <v>2.7E-2</v>
      </c>
      <c r="H336">
        <v>0.03</v>
      </c>
      <c r="I336">
        <v>4.1000000000000002E-2</v>
      </c>
      <c r="J336">
        <v>4.1000000000000002E-2</v>
      </c>
      <c r="K336" s="4">
        <v>0.04</v>
      </c>
    </row>
    <row r="337" spans="1:11">
      <c r="A337">
        <v>11</v>
      </c>
      <c r="B337" s="4">
        <v>28</v>
      </c>
      <c r="C337">
        <v>3.5999999999999997E-2</v>
      </c>
      <c r="D337">
        <v>3.5999999999999997E-2</v>
      </c>
      <c r="E337">
        <v>3.5999999999999997E-2</v>
      </c>
      <c r="F337">
        <v>2.7E-2</v>
      </c>
      <c r="G337">
        <v>2.7E-2</v>
      </c>
      <c r="H337">
        <v>0.03</v>
      </c>
      <c r="I337">
        <v>0.04</v>
      </c>
      <c r="J337">
        <v>0.04</v>
      </c>
      <c r="K337" s="4">
        <v>3.9E-2</v>
      </c>
    </row>
    <row r="338" spans="1:11">
      <c r="A338">
        <v>11</v>
      </c>
      <c r="B338" s="4">
        <v>29</v>
      </c>
      <c r="C338">
        <v>3.7999999999999999E-2</v>
      </c>
      <c r="D338">
        <v>3.7999999999999999E-2</v>
      </c>
      <c r="E338">
        <v>3.7999999999999999E-2</v>
      </c>
      <c r="F338">
        <v>2.7E-2</v>
      </c>
      <c r="G338">
        <v>2.7E-2</v>
      </c>
      <c r="H338">
        <v>3.2000000000000001E-2</v>
      </c>
      <c r="I338">
        <v>0.04</v>
      </c>
      <c r="J338">
        <v>0.04</v>
      </c>
      <c r="K338" s="4">
        <v>3.9E-2</v>
      </c>
    </row>
    <row r="339" spans="1:11">
      <c r="A339">
        <v>11</v>
      </c>
      <c r="B339" s="4">
        <v>30</v>
      </c>
      <c r="C339">
        <v>3.7999999999999999E-2</v>
      </c>
      <c r="D339">
        <v>3.7999999999999999E-2</v>
      </c>
      <c r="E339">
        <v>3.7999999999999999E-2</v>
      </c>
      <c r="F339">
        <v>2.7E-2</v>
      </c>
      <c r="G339">
        <v>2.7E-2</v>
      </c>
      <c r="H339">
        <v>3.2000000000000001E-2</v>
      </c>
      <c r="I339">
        <v>0.04</v>
      </c>
      <c r="J339">
        <v>0.04</v>
      </c>
      <c r="K339" s="4">
        <v>3.9E-2</v>
      </c>
    </row>
    <row r="340" spans="1:11">
      <c r="A340">
        <v>12</v>
      </c>
      <c r="B340" s="4">
        <v>1</v>
      </c>
      <c r="C340">
        <v>3.9E-2</v>
      </c>
      <c r="D340">
        <v>3.9E-2</v>
      </c>
      <c r="E340">
        <v>3.9E-2</v>
      </c>
      <c r="F340">
        <v>2.7E-2</v>
      </c>
      <c r="G340">
        <v>2.7E-2</v>
      </c>
      <c r="H340">
        <v>3.5000000000000003E-2</v>
      </c>
      <c r="I340">
        <v>4.1000000000000002E-2</v>
      </c>
      <c r="J340">
        <v>4.1000000000000002E-2</v>
      </c>
      <c r="K340" s="4">
        <v>0.04</v>
      </c>
    </row>
    <row r="341" spans="1:11">
      <c r="A341">
        <v>12</v>
      </c>
      <c r="B341" s="4">
        <v>2</v>
      </c>
      <c r="C341">
        <v>4.2000000000000003E-2</v>
      </c>
      <c r="D341">
        <v>4.2000000000000003E-2</v>
      </c>
      <c r="E341">
        <v>4.2000000000000003E-2</v>
      </c>
      <c r="F341">
        <v>2.5999999999999999E-2</v>
      </c>
      <c r="G341">
        <v>2.5999999999999999E-2</v>
      </c>
      <c r="H341">
        <v>4.2000000000000003E-2</v>
      </c>
      <c r="I341">
        <v>4.2999999999999997E-2</v>
      </c>
      <c r="J341">
        <v>4.2999999999999997E-2</v>
      </c>
      <c r="K341" s="4">
        <v>4.1000000000000002E-2</v>
      </c>
    </row>
    <row r="342" spans="1:11">
      <c r="A342">
        <v>12</v>
      </c>
      <c r="B342" s="4">
        <v>3</v>
      </c>
      <c r="C342">
        <v>4.4999999999999998E-2</v>
      </c>
      <c r="D342">
        <v>4.4999999999999998E-2</v>
      </c>
      <c r="E342">
        <v>4.4999999999999998E-2</v>
      </c>
      <c r="F342">
        <v>2.5000000000000001E-2</v>
      </c>
      <c r="G342">
        <v>2.5000000000000001E-2</v>
      </c>
      <c r="H342">
        <v>4.2000000000000003E-2</v>
      </c>
      <c r="I342">
        <v>4.5999999999999999E-2</v>
      </c>
      <c r="J342">
        <v>4.5999999999999999E-2</v>
      </c>
      <c r="K342" s="4">
        <v>4.5999999999999999E-2</v>
      </c>
    </row>
    <row r="343" spans="1:11">
      <c r="A343">
        <v>12</v>
      </c>
      <c r="B343" s="4">
        <v>4</v>
      </c>
      <c r="C343">
        <v>4.7E-2</v>
      </c>
      <c r="D343">
        <v>4.7E-2</v>
      </c>
      <c r="E343">
        <v>4.7E-2</v>
      </c>
      <c r="F343">
        <v>2.5999999999999999E-2</v>
      </c>
      <c r="G343">
        <v>2.5999999999999999E-2</v>
      </c>
      <c r="H343">
        <v>4.2999999999999997E-2</v>
      </c>
      <c r="I343">
        <v>4.5999999999999999E-2</v>
      </c>
      <c r="J343">
        <v>4.5999999999999999E-2</v>
      </c>
      <c r="K343" s="4">
        <v>4.7E-2</v>
      </c>
    </row>
    <row r="344" spans="1:11">
      <c r="A344">
        <v>12</v>
      </c>
      <c r="B344" s="4">
        <v>5</v>
      </c>
      <c r="C344">
        <v>4.7E-2</v>
      </c>
      <c r="D344">
        <v>4.7E-2</v>
      </c>
      <c r="E344">
        <v>4.7E-2</v>
      </c>
      <c r="F344">
        <v>2.4E-2</v>
      </c>
      <c r="G344">
        <v>2.4E-2</v>
      </c>
      <c r="H344">
        <v>4.2000000000000003E-2</v>
      </c>
      <c r="I344">
        <v>4.5999999999999999E-2</v>
      </c>
      <c r="J344">
        <v>4.5999999999999999E-2</v>
      </c>
      <c r="K344" s="4">
        <v>4.7E-2</v>
      </c>
    </row>
    <row r="345" spans="1:11">
      <c r="A345">
        <v>12</v>
      </c>
      <c r="B345" s="4">
        <v>6</v>
      </c>
      <c r="C345">
        <v>4.9000000000000002E-2</v>
      </c>
      <c r="D345">
        <v>4.9000000000000002E-2</v>
      </c>
      <c r="E345">
        <v>4.9000000000000002E-2</v>
      </c>
      <c r="F345">
        <v>1.7000000000000001E-2</v>
      </c>
      <c r="G345">
        <v>1.7000000000000001E-2</v>
      </c>
      <c r="H345">
        <v>4.2999999999999997E-2</v>
      </c>
      <c r="I345">
        <v>4.5999999999999999E-2</v>
      </c>
      <c r="J345">
        <v>4.5999999999999999E-2</v>
      </c>
      <c r="K345" s="4">
        <v>4.5999999999999999E-2</v>
      </c>
    </row>
    <row r="346" spans="1:11">
      <c r="A346">
        <v>12</v>
      </c>
      <c r="B346" s="4">
        <v>7</v>
      </c>
      <c r="C346">
        <v>5.0999999999999997E-2</v>
      </c>
      <c r="D346">
        <v>5.0999999999999997E-2</v>
      </c>
      <c r="E346">
        <v>5.0999999999999997E-2</v>
      </c>
      <c r="F346">
        <v>1.7000000000000001E-2</v>
      </c>
      <c r="G346">
        <v>1.7000000000000001E-2</v>
      </c>
      <c r="H346">
        <v>4.5999999999999999E-2</v>
      </c>
      <c r="I346">
        <v>4.9000000000000002E-2</v>
      </c>
      <c r="J346">
        <v>4.9000000000000002E-2</v>
      </c>
      <c r="K346" s="4">
        <v>4.8000000000000001E-2</v>
      </c>
    </row>
    <row r="347" spans="1:11">
      <c r="A347">
        <v>12</v>
      </c>
      <c r="B347" s="4">
        <v>8</v>
      </c>
      <c r="C347">
        <v>5.3999999999999999E-2</v>
      </c>
      <c r="D347">
        <v>5.3999999999999999E-2</v>
      </c>
      <c r="E347">
        <v>5.3999999999999999E-2</v>
      </c>
      <c r="F347">
        <v>1.7000000000000001E-2</v>
      </c>
      <c r="G347">
        <v>1.7000000000000001E-2</v>
      </c>
      <c r="H347">
        <v>4.7E-2</v>
      </c>
      <c r="I347">
        <v>5.1999999999999998E-2</v>
      </c>
      <c r="J347">
        <v>5.1999999999999998E-2</v>
      </c>
      <c r="K347" s="4">
        <v>0.05</v>
      </c>
    </row>
    <row r="348" spans="1:11">
      <c r="A348">
        <v>12</v>
      </c>
      <c r="B348" s="4">
        <v>9</v>
      </c>
      <c r="C348">
        <v>5.3999999999999999E-2</v>
      </c>
      <c r="D348">
        <v>5.3999999999999999E-2</v>
      </c>
      <c r="E348">
        <v>5.3999999999999999E-2</v>
      </c>
      <c r="F348">
        <v>1.7000000000000001E-2</v>
      </c>
      <c r="G348">
        <v>1.7000000000000001E-2</v>
      </c>
      <c r="H348">
        <v>4.5999999999999999E-2</v>
      </c>
      <c r="I348">
        <v>0.05</v>
      </c>
      <c r="J348">
        <v>0.05</v>
      </c>
      <c r="K348" s="4">
        <v>4.7E-2</v>
      </c>
    </row>
    <row r="349" spans="1:11">
      <c r="A349">
        <v>12</v>
      </c>
      <c r="B349" s="4">
        <v>10</v>
      </c>
      <c r="C349">
        <v>5.0999999999999997E-2</v>
      </c>
      <c r="D349">
        <v>5.0999999999999997E-2</v>
      </c>
      <c r="E349">
        <v>5.0999999999999997E-2</v>
      </c>
      <c r="F349">
        <v>1.6E-2</v>
      </c>
      <c r="G349">
        <v>1.6E-2</v>
      </c>
      <c r="H349">
        <v>4.5999999999999999E-2</v>
      </c>
      <c r="I349">
        <v>4.8000000000000001E-2</v>
      </c>
      <c r="J349">
        <v>4.8000000000000001E-2</v>
      </c>
      <c r="K349" s="4">
        <v>4.3999999999999997E-2</v>
      </c>
    </row>
    <row r="350" spans="1:11">
      <c r="A350">
        <v>12</v>
      </c>
      <c r="B350" s="4">
        <v>11</v>
      </c>
      <c r="C350">
        <v>5.2999999999999999E-2</v>
      </c>
      <c r="D350">
        <v>5.2999999999999999E-2</v>
      </c>
      <c r="E350">
        <v>5.2999999999999999E-2</v>
      </c>
      <c r="F350">
        <v>1.2999999999999999E-2</v>
      </c>
      <c r="G350">
        <v>1.2999999999999999E-2</v>
      </c>
      <c r="H350">
        <v>4.4999999999999998E-2</v>
      </c>
      <c r="I350">
        <v>4.8000000000000001E-2</v>
      </c>
      <c r="J350">
        <v>4.8000000000000001E-2</v>
      </c>
      <c r="K350" s="4">
        <v>4.3999999999999997E-2</v>
      </c>
    </row>
    <row r="351" spans="1:11">
      <c r="A351">
        <v>12</v>
      </c>
      <c r="B351" s="4">
        <v>12</v>
      </c>
      <c r="C351">
        <v>5.1999999999999998E-2</v>
      </c>
      <c r="D351">
        <v>5.1999999999999998E-2</v>
      </c>
      <c r="E351">
        <v>5.1999999999999998E-2</v>
      </c>
      <c r="F351">
        <v>1.2999999999999999E-2</v>
      </c>
      <c r="G351">
        <v>1.2999999999999999E-2</v>
      </c>
      <c r="H351">
        <v>4.3999999999999997E-2</v>
      </c>
      <c r="I351">
        <v>4.5999999999999999E-2</v>
      </c>
      <c r="J351">
        <v>4.5999999999999999E-2</v>
      </c>
      <c r="K351" s="4">
        <v>4.5999999999999999E-2</v>
      </c>
    </row>
    <row r="352" spans="1:11">
      <c r="A352">
        <v>12</v>
      </c>
      <c r="B352" s="4">
        <v>13</v>
      </c>
      <c r="C352">
        <v>5.1999999999999998E-2</v>
      </c>
      <c r="D352">
        <v>5.1999999999999998E-2</v>
      </c>
      <c r="E352">
        <v>5.1999999999999998E-2</v>
      </c>
      <c r="F352">
        <v>1.2999999999999999E-2</v>
      </c>
      <c r="G352">
        <v>1.2999999999999999E-2</v>
      </c>
      <c r="H352">
        <v>4.2999999999999997E-2</v>
      </c>
      <c r="I352">
        <v>4.7E-2</v>
      </c>
      <c r="J352">
        <v>4.7E-2</v>
      </c>
      <c r="K352" s="4">
        <v>4.5999999999999999E-2</v>
      </c>
    </row>
    <row r="353" spans="1:11">
      <c r="A353">
        <v>12</v>
      </c>
      <c r="B353" s="4">
        <v>14</v>
      </c>
      <c r="C353">
        <v>5.2999999999999999E-2</v>
      </c>
      <c r="D353">
        <v>5.2999999999999999E-2</v>
      </c>
      <c r="E353">
        <v>5.2999999999999999E-2</v>
      </c>
      <c r="F353">
        <v>1.7000000000000001E-2</v>
      </c>
      <c r="G353">
        <v>1.7000000000000001E-2</v>
      </c>
      <c r="H353">
        <v>4.4999999999999998E-2</v>
      </c>
      <c r="I353">
        <v>4.9000000000000002E-2</v>
      </c>
      <c r="J353">
        <v>4.9000000000000002E-2</v>
      </c>
      <c r="K353" s="4">
        <v>4.2999999999999997E-2</v>
      </c>
    </row>
    <row r="354" spans="1:11">
      <c r="A354">
        <v>12</v>
      </c>
      <c r="B354" s="4">
        <v>15</v>
      </c>
      <c r="C354">
        <v>5.3999999999999999E-2</v>
      </c>
      <c r="D354">
        <v>5.3999999999999999E-2</v>
      </c>
      <c r="E354">
        <v>5.3999999999999999E-2</v>
      </c>
      <c r="F354">
        <v>1.9E-2</v>
      </c>
      <c r="G354">
        <v>1.9E-2</v>
      </c>
      <c r="H354">
        <v>4.2999999999999997E-2</v>
      </c>
      <c r="I354">
        <v>5.0999999999999997E-2</v>
      </c>
      <c r="J354">
        <v>5.0999999999999997E-2</v>
      </c>
      <c r="K354" s="4">
        <v>4.5999999999999999E-2</v>
      </c>
    </row>
    <row r="355" spans="1:11">
      <c r="A355">
        <v>12</v>
      </c>
      <c r="B355" s="4">
        <v>16</v>
      </c>
      <c r="C355">
        <v>5.5E-2</v>
      </c>
      <c r="D355">
        <v>5.5E-2</v>
      </c>
      <c r="E355">
        <v>5.5E-2</v>
      </c>
      <c r="F355">
        <v>1.9E-2</v>
      </c>
      <c r="G355">
        <v>1.9E-2</v>
      </c>
      <c r="H355">
        <v>4.2999999999999997E-2</v>
      </c>
      <c r="I355">
        <v>5.0999999999999997E-2</v>
      </c>
      <c r="J355">
        <v>5.0999999999999997E-2</v>
      </c>
      <c r="K355" s="4">
        <v>4.5999999999999999E-2</v>
      </c>
    </row>
    <row r="356" spans="1:11">
      <c r="A356">
        <v>12</v>
      </c>
      <c r="B356" s="4">
        <v>17</v>
      </c>
      <c r="C356">
        <v>5.6000000000000001E-2</v>
      </c>
      <c r="D356">
        <v>5.6000000000000001E-2</v>
      </c>
      <c r="E356">
        <v>5.6000000000000001E-2</v>
      </c>
      <c r="F356">
        <v>1.7000000000000001E-2</v>
      </c>
      <c r="G356">
        <v>1.7000000000000001E-2</v>
      </c>
      <c r="H356">
        <v>4.3999999999999997E-2</v>
      </c>
      <c r="I356">
        <v>5.1999999999999998E-2</v>
      </c>
      <c r="J356">
        <v>5.1999999999999998E-2</v>
      </c>
      <c r="K356" s="4">
        <v>4.7E-2</v>
      </c>
    </row>
    <row r="357" spans="1:11">
      <c r="A357">
        <v>12</v>
      </c>
      <c r="B357" s="4">
        <v>18</v>
      </c>
      <c r="C357">
        <v>5.6000000000000001E-2</v>
      </c>
      <c r="D357">
        <v>5.6000000000000001E-2</v>
      </c>
      <c r="E357">
        <v>5.6000000000000001E-2</v>
      </c>
      <c r="F357">
        <v>0.01</v>
      </c>
      <c r="G357">
        <v>0.01</v>
      </c>
      <c r="H357">
        <v>4.4999999999999998E-2</v>
      </c>
      <c r="I357">
        <v>5.1999999999999998E-2</v>
      </c>
      <c r="J357">
        <v>5.1999999999999998E-2</v>
      </c>
      <c r="K357" s="4">
        <v>4.7E-2</v>
      </c>
    </row>
    <row r="358" spans="1:11">
      <c r="A358">
        <v>12</v>
      </c>
      <c r="B358" s="4">
        <v>19</v>
      </c>
      <c r="C358">
        <v>5.7000000000000002E-2</v>
      </c>
      <c r="D358">
        <v>5.7000000000000002E-2</v>
      </c>
      <c r="E358">
        <v>5.7000000000000002E-2</v>
      </c>
      <c r="F358">
        <v>0.01</v>
      </c>
      <c r="G358">
        <v>0.01</v>
      </c>
      <c r="H358">
        <v>4.4999999999999998E-2</v>
      </c>
      <c r="I358">
        <v>5.0999999999999997E-2</v>
      </c>
      <c r="J358">
        <v>5.0999999999999997E-2</v>
      </c>
      <c r="K358" s="4">
        <v>4.8000000000000001E-2</v>
      </c>
    </row>
    <row r="359" spans="1:11">
      <c r="A359">
        <v>12</v>
      </c>
      <c r="B359" s="4">
        <v>20</v>
      </c>
      <c r="C359">
        <v>5.8000000000000003E-2</v>
      </c>
      <c r="D359">
        <v>5.8000000000000003E-2</v>
      </c>
      <c r="E359">
        <v>5.8000000000000003E-2</v>
      </c>
      <c r="F359">
        <v>0.01</v>
      </c>
      <c r="G359">
        <v>0.01</v>
      </c>
      <c r="H359">
        <v>4.8000000000000001E-2</v>
      </c>
      <c r="I359">
        <v>5.2999999999999999E-2</v>
      </c>
      <c r="J359">
        <v>5.2999999999999999E-2</v>
      </c>
      <c r="K359" s="4">
        <v>0.05</v>
      </c>
    </row>
    <row r="360" spans="1:11">
      <c r="A360">
        <v>12</v>
      </c>
      <c r="B360" s="4">
        <v>21</v>
      </c>
      <c r="C360">
        <v>5.8000000000000003E-2</v>
      </c>
      <c r="D360">
        <v>5.8000000000000003E-2</v>
      </c>
      <c r="E360">
        <v>5.8000000000000003E-2</v>
      </c>
      <c r="F360">
        <v>0.01</v>
      </c>
      <c r="G360">
        <v>0.01</v>
      </c>
      <c r="H360">
        <v>0.05</v>
      </c>
      <c r="I360">
        <v>5.7000000000000002E-2</v>
      </c>
      <c r="J360">
        <v>5.7000000000000002E-2</v>
      </c>
      <c r="K360" s="4">
        <v>5.1999999999999998E-2</v>
      </c>
    </row>
    <row r="361" spans="1:11">
      <c r="A361">
        <v>12</v>
      </c>
      <c r="B361" s="4">
        <v>22</v>
      </c>
      <c r="C361">
        <v>5.8999999999999997E-2</v>
      </c>
      <c r="D361">
        <v>5.8999999999999997E-2</v>
      </c>
      <c r="E361">
        <v>5.8999999999999997E-2</v>
      </c>
      <c r="F361">
        <v>0.01</v>
      </c>
      <c r="G361">
        <v>0.01</v>
      </c>
      <c r="H361">
        <v>4.9000000000000002E-2</v>
      </c>
      <c r="I361">
        <v>5.6000000000000001E-2</v>
      </c>
      <c r="J361">
        <v>5.6000000000000001E-2</v>
      </c>
      <c r="K361" s="4">
        <v>5.3999999999999999E-2</v>
      </c>
    </row>
    <row r="362" spans="1:11">
      <c r="A362">
        <v>12</v>
      </c>
      <c r="B362" s="4">
        <v>23</v>
      </c>
      <c r="C362">
        <v>6.0999999999999999E-2</v>
      </c>
      <c r="D362">
        <v>6.0999999999999999E-2</v>
      </c>
      <c r="E362">
        <v>6.0999999999999999E-2</v>
      </c>
      <c r="F362">
        <v>0.01</v>
      </c>
      <c r="G362">
        <v>0.01</v>
      </c>
      <c r="H362">
        <v>4.9000000000000002E-2</v>
      </c>
      <c r="I362">
        <v>5.8000000000000003E-2</v>
      </c>
      <c r="J362">
        <v>5.8000000000000003E-2</v>
      </c>
      <c r="K362" s="4">
        <v>5.7000000000000002E-2</v>
      </c>
    </row>
    <row r="363" spans="1:11">
      <c r="A363">
        <v>12</v>
      </c>
      <c r="B363" s="4">
        <v>24</v>
      </c>
      <c r="C363">
        <v>6.5000000000000002E-2</v>
      </c>
      <c r="D363">
        <v>6.5000000000000002E-2</v>
      </c>
      <c r="E363">
        <v>6.5000000000000002E-2</v>
      </c>
      <c r="F363">
        <v>1.0999999999999999E-2</v>
      </c>
      <c r="G363">
        <v>1.0999999999999999E-2</v>
      </c>
      <c r="H363">
        <v>5.2999999999999999E-2</v>
      </c>
      <c r="I363">
        <v>0.06</v>
      </c>
      <c r="J363">
        <v>0.06</v>
      </c>
      <c r="K363" s="4">
        <v>5.8999999999999997E-2</v>
      </c>
    </row>
    <row r="364" spans="1:11">
      <c r="A364">
        <v>12</v>
      </c>
      <c r="B364" s="4">
        <v>25</v>
      </c>
      <c r="C364">
        <v>6.8000000000000005E-2</v>
      </c>
      <c r="D364">
        <v>6.8000000000000005E-2</v>
      </c>
      <c r="E364">
        <v>6.8000000000000005E-2</v>
      </c>
      <c r="F364">
        <v>1.0999999999999999E-2</v>
      </c>
      <c r="G364">
        <v>1.0999999999999999E-2</v>
      </c>
      <c r="H364">
        <v>5.5E-2</v>
      </c>
      <c r="I364">
        <v>0.06</v>
      </c>
      <c r="J364">
        <v>0.06</v>
      </c>
      <c r="K364" s="4">
        <v>5.8000000000000003E-2</v>
      </c>
    </row>
    <row r="365" spans="1:11">
      <c r="A365">
        <v>12</v>
      </c>
      <c r="B365" s="4">
        <v>26</v>
      </c>
      <c r="C365">
        <v>6.7000000000000004E-2</v>
      </c>
      <c r="D365">
        <v>6.7000000000000004E-2</v>
      </c>
      <c r="E365">
        <v>6.7000000000000004E-2</v>
      </c>
      <c r="F365">
        <v>1.0999999999999999E-2</v>
      </c>
      <c r="G365">
        <v>1.0999999999999999E-2</v>
      </c>
      <c r="H365">
        <v>5.8999999999999997E-2</v>
      </c>
      <c r="I365">
        <v>6.0999999999999999E-2</v>
      </c>
      <c r="J365">
        <v>6.0999999999999999E-2</v>
      </c>
      <c r="K365" s="4">
        <v>5.5E-2</v>
      </c>
    </row>
    <row r="366" spans="1:11">
      <c r="A366">
        <v>12</v>
      </c>
      <c r="B366" s="4">
        <v>27</v>
      </c>
      <c r="C366">
        <v>6.8000000000000005E-2</v>
      </c>
      <c r="D366">
        <v>6.8000000000000005E-2</v>
      </c>
      <c r="E366">
        <v>6.8000000000000005E-2</v>
      </c>
      <c r="F366">
        <v>1.0999999999999999E-2</v>
      </c>
      <c r="G366">
        <v>1.0999999999999999E-2</v>
      </c>
      <c r="H366">
        <v>5.8999999999999997E-2</v>
      </c>
      <c r="I366">
        <v>6.2E-2</v>
      </c>
      <c r="J366">
        <v>6.2E-2</v>
      </c>
      <c r="K366" s="4">
        <v>5.5E-2</v>
      </c>
    </row>
    <row r="367" spans="1:11">
      <c r="A367">
        <v>12</v>
      </c>
      <c r="B367" s="4">
        <v>28</v>
      </c>
      <c r="C367">
        <v>7.0999999999999994E-2</v>
      </c>
      <c r="D367">
        <v>7.0999999999999994E-2</v>
      </c>
      <c r="E367">
        <v>7.0999999999999994E-2</v>
      </c>
      <c r="F367">
        <v>1.0999999999999999E-2</v>
      </c>
      <c r="G367">
        <v>1.0999999999999999E-2</v>
      </c>
      <c r="H367">
        <v>6.4000000000000001E-2</v>
      </c>
      <c r="I367">
        <v>6.4000000000000001E-2</v>
      </c>
      <c r="J367">
        <v>6.4000000000000001E-2</v>
      </c>
      <c r="K367" s="4">
        <v>5.8000000000000003E-2</v>
      </c>
    </row>
    <row r="368" spans="1:11">
      <c r="A368">
        <v>12</v>
      </c>
      <c r="B368" s="4">
        <v>29</v>
      </c>
      <c r="C368">
        <v>7.3999999999999996E-2</v>
      </c>
      <c r="D368">
        <v>7.3999999999999996E-2</v>
      </c>
      <c r="E368">
        <v>7.3999999999999996E-2</v>
      </c>
      <c r="F368">
        <v>0.01</v>
      </c>
      <c r="G368">
        <v>0.01</v>
      </c>
      <c r="H368">
        <v>6.8000000000000005E-2</v>
      </c>
      <c r="I368">
        <v>6.8000000000000005E-2</v>
      </c>
      <c r="J368">
        <v>6.8000000000000005E-2</v>
      </c>
      <c r="K368" s="4">
        <v>6.0999999999999999E-2</v>
      </c>
    </row>
    <row r="369" spans="1:11">
      <c r="A369">
        <v>12</v>
      </c>
      <c r="B369" s="4">
        <v>30</v>
      </c>
      <c r="C369">
        <v>7.3999999999999996E-2</v>
      </c>
      <c r="D369">
        <v>7.3999999999999996E-2</v>
      </c>
      <c r="E369">
        <v>7.3999999999999996E-2</v>
      </c>
      <c r="F369">
        <v>1.0999999999999999E-2</v>
      </c>
      <c r="G369">
        <v>1.0999999999999999E-2</v>
      </c>
      <c r="H369">
        <v>6.5000000000000002E-2</v>
      </c>
      <c r="I369">
        <v>6.8000000000000005E-2</v>
      </c>
      <c r="J369">
        <v>6.8000000000000005E-2</v>
      </c>
      <c r="K369" s="4">
        <v>6.2E-2</v>
      </c>
    </row>
    <row r="370" spans="1:11">
      <c r="A370">
        <v>12</v>
      </c>
      <c r="B370" s="4">
        <v>31</v>
      </c>
      <c r="C370">
        <v>7.2999999999999995E-2</v>
      </c>
      <c r="D370">
        <v>7.2999999999999995E-2</v>
      </c>
      <c r="E370">
        <v>7.2999999999999995E-2</v>
      </c>
      <c r="F370">
        <v>1.0999999999999999E-2</v>
      </c>
      <c r="G370">
        <v>1.0999999999999999E-2</v>
      </c>
      <c r="H370">
        <v>5.8000000000000003E-2</v>
      </c>
      <c r="I370">
        <v>6.5000000000000002E-2</v>
      </c>
      <c r="J370">
        <v>6.5000000000000002E-2</v>
      </c>
      <c r="K370" s="4">
        <v>6.0999999999999999E-2</v>
      </c>
    </row>
    <row r="371" spans="1:11">
      <c r="K371" s="1"/>
    </row>
  </sheetData>
  <sheetProtection algorithmName="SHA-512" hashValue="TOZYNAd+PbWgGzoHdInD7iCs2J6Z09HM/pbPEBlD+rUu3o67yuzUlUov0KFtyOOhs4ZjC6zbdt9/6cgVoHiE4Q==" saltValue="MWgoGc1DD0ASsmnh12jVOw==" spinCount="100000" sheet="1" objects="1" scenarios="1" selectLockedCells="1" selectUnlockedCells="1"/>
  <mergeCells count="1">
    <mergeCell ref="C2:K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2"/>
  <sheetViews>
    <sheetView showGridLines="0" zoomScale="90" zoomScaleNormal="90" workbookViewId="0">
      <selection activeCell="D27" sqref="D27"/>
    </sheetView>
  </sheetViews>
  <sheetFormatPr defaultRowHeight="15"/>
  <cols>
    <col min="1" max="1" width="15.7109375" customWidth="1"/>
    <col min="10" max="10" width="52.7109375" customWidth="1"/>
  </cols>
  <sheetData>
    <row r="1" spans="1:10" ht="18.75">
      <c r="A1" s="268" t="s">
        <v>272</v>
      </c>
      <c r="J1" s="268" t="s">
        <v>271</v>
      </c>
    </row>
    <row r="2" spans="1:10">
      <c r="A2" s="31" t="s">
        <v>270</v>
      </c>
    </row>
    <row r="3" spans="1:10">
      <c r="A3" s="31" t="s">
        <v>269</v>
      </c>
    </row>
    <row r="4" spans="1:10">
      <c r="A4" s="31" t="s">
        <v>268</v>
      </c>
    </row>
    <row r="5" spans="1:10">
      <c r="A5" s="31" t="s">
        <v>267</v>
      </c>
    </row>
    <row r="6" spans="1:10">
      <c r="A6" s="31" t="s">
        <v>266</v>
      </c>
    </row>
    <row r="7" spans="1:10">
      <c r="A7" s="31" t="s">
        <v>265</v>
      </c>
    </row>
    <row r="8" spans="1:10">
      <c r="A8" s="85" t="s">
        <v>264</v>
      </c>
    </row>
    <row r="9" spans="1:10">
      <c r="A9" s="86" t="s">
        <v>263</v>
      </c>
    </row>
    <row r="10" spans="1:10">
      <c r="A10" s="216" t="s">
        <v>262</v>
      </c>
    </row>
    <row r="11" spans="1:10">
      <c r="A11" t="s">
        <v>261</v>
      </c>
    </row>
    <row r="12" spans="1:10">
      <c r="A12" s="216" t="s">
        <v>260</v>
      </c>
    </row>
    <row r="13" spans="1:10">
      <c r="A13" s="216" t="s">
        <v>259</v>
      </c>
    </row>
    <row r="14" spans="1:10">
      <c r="A14" s="217" t="s">
        <v>258</v>
      </c>
    </row>
    <row r="15" spans="1:10">
      <c r="A15" s="217" t="s">
        <v>257</v>
      </c>
    </row>
    <row r="16" spans="1:10" ht="15.75">
      <c r="A16" s="218" t="s">
        <v>256</v>
      </c>
    </row>
    <row r="17" spans="1:10" ht="15.75">
      <c r="A17" s="218" t="s">
        <v>255</v>
      </c>
    </row>
    <row r="18" spans="1:10" ht="15.75">
      <c r="A18" s="218" t="s">
        <v>254</v>
      </c>
    </row>
    <row r="19" spans="1:10" ht="15.75">
      <c r="A19" s="218" t="s">
        <v>253</v>
      </c>
    </row>
    <row r="22" spans="1:10" ht="21">
      <c r="J22" s="267"/>
    </row>
    <row r="30" spans="1:10" ht="18.75">
      <c r="A30" s="266" t="s">
        <v>252</v>
      </c>
    </row>
    <row r="31" spans="1:10">
      <c r="A31" s="214" t="s">
        <v>203</v>
      </c>
    </row>
    <row r="32" spans="1:10">
      <c r="A32" s="215" t="s">
        <v>204</v>
      </c>
      <c r="B32" t="s">
        <v>214</v>
      </c>
    </row>
    <row r="33" spans="1:2">
      <c r="A33" s="215" t="s">
        <v>205</v>
      </c>
      <c r="B33" t="s">
        <v>215</v>
      </c>
    </row>
    <row r="34" spans="1:2">
      <c r="A34" s="214"/>
    </row>
    <row r="35" spans="1:2">
      <c r="A35" s="214" t="s">
        <v>206</v>
      </c>
    </row>
    <row r="36" spans="1:2">
      <c r="A36" s="215" t="s">
        <v>204</v>
      </c>
      <c r="B36" t="s">
        <v>89</v>
      </c>
    </row>
    <row r="37" spans="1:2">
      <c r="A37" s="215" t="s">
        <v>205</v>
      </c>
      <c r="B37" t="s">
        <v>90</v>
      </c>
    </row>
    <row r="38" spans="1:2">
      <c r="A38" s="214"/>
    </row>
    <row r="39" spans="1:2">
      <c r="A39" s="214" t="s">
        <v>207</v>
      </c>
    </row>
    <row r="40" spans="1:2">
      <c r="A40" s="215" t="s">
        <v>204</v>
      </c>
      <c r="B40" t="s">
        <v>212</v>
      </c>
    </row>
    <row r="41" spans="1:2">
      <c r="A41" s="215" t="s">
        <v>205</v>
      </c>
      <c r="B41" t="s">
        <v>213</v>
      </c>
    </row>
    <row r="42" spans="1:2">
      <c r="A42" s="214"/>
    </row>
    <row r="43" spans="1:2">
      <c r="A43" s="214" t="s">
        <v>208</v>
      </c>
      <c r="B43" s="5"/>
    </row>
    <row r="44" spans="1:2">
      <c r="A44" s="215" t="s">
        <v>204</v>
      </c>
      <c r="B44" s="5" t="s">
        <v>222</v>
      </c>
    </row>
    <row r="45" spans="1:2">
      <c r="A45" s="215" t="s">
        <v>205</v>
      </c>
      <c r="B45" s="5" t="s">
        <v>223</v>
      </c>
    </row>
    <row r="46" spans="1:2">
      <c r="A46" s="214"/>
    </row>
    <row r="47" spans="1:2">
      <c r="A47" s="214" t="s">
        <v>209</v>
      </c>
    </row>
    <row r="48" spans="1:2">
      <c r="A48" s="215" t="s">
        <v>204</v>
      </c>
      <c r="B48" t="s">
        <v>216</v>
      </c>
    </row>
    <row r="49" spans="1:2">
      <c r="A49" s="215" t="s">
        <v>205</v>
      </c>
      <c r="B49" t="s">
        <v>217</v>
      </c>
    </row>
    <row r="50" spans="1:2">
      <c r="A50" s="214"/>
    </row>
    <row r="51" spans="1:2">
      <c r="A51" s="214" t="s">
        <v>210</v>
      </c>
    </row>
    <row r="52" spans="1:2">
      <c r="A52" s="215" t="s">
        <v>204</v>
      </c>
      <c r="B52" t="s">
        <v>218</v>
      </c>
    </row>
    <row r="53" spans="1:2">
      <c r="A53" s="215" t="s">
        <v>205</v>
      </c>
      <c r="B53" t="s">
        <v>219</v>
      </c>
    </row>
    <row r="54" spans="1:2">
      <c r="A54" s="214"/>
    </row>
    <row r="55" spans="1:2">
      <c r="A55" s="214" t="s">
        <v>211</v>
      </c>
    </row>
    <row r="56" spans="1:2">
      <c r="A56" s="215" t="s">
        <v>204</v>
      </c>
      <c r="B56" s="269" t="s">
        <v>273</v>
      </c>
    </row>
    <row r="57" spans="1:2">
      <c r="A57" s="215" t="s">
        <v>205</v>
      </c>
      <c r="B57" s="270" t="s">
        <v>274</v>
      </c>
    </row>
    <row r="60" spans="1:2">
      <c r="A60" s="214" t="s">
        <v>251</v>
      </c>
    </row>
    <row r="61" spans="1:2">
      <c r="A61" t="s">
        <v>204</v>
      </c>
      <c r="B61" t="s">
        <v>250</v>
      </c>
    </row>
    <row r="62" spans="1:2">
      <c r="A62" t="s">
        <v>205</v>
      </c>
      <c r="B62" t="s">
        <v>249</v>
      </c>
    </row>
  </sheetData>
  <sheetProtection algorithmName="SHA-512" hashValue="KLFsrP/4Q7GcHZASI+uey90nL9XqK2txat6OHVFZcg+wVeWGrlRsHDwvUGwMCejjxy5K9VPKf21rAHP1tIOElg==" saltValue="Z16R1NWUYkK7mdVUT1UkWQ==" spinCount="100000" sheet="1" objects="1" scenarios="1" selectLockedCells="1" selectUnlockedCells="1"/>
  <hyperlinks>
    <hyperlink ref="B56" r:id="rId1"/>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52"/>
  <sheetViews>
    <sheetView showGridLines="0" zoomScale="90" zoomScaleNormal="90" workbookViewId="0">
      <selection activeCell="B6" sqref="B6"/>
    </sheetView>
  </sheetViews>
  <sheetFormatPr defaultRowHeight="15"/>
  <cols>
    <col min="1" max="1" width="47.140625" customWidth="1"/>
    <col min="2" max="2" width="21.42578125" customWidth="1"/>
    <col min="3" max="3" width="12.42578125" customWidth="1"/>
    <col min="4" max="4" width="5.5703125" customWidth="1"/>
    <col min="6" max="7" width="12" customWidth="1"/>
    <col min="8" max="8" width="35.28515625" customWidth="1"/>
    <col min="9" max="9" width="12" customWidth="1"/>
    <col min="10" max="11" width="15.140625" bestFit="1" customWidth="1"/>
    <col min="14" max="14" width="8.28515625" bestFit="1" customWidth="1"/>
  </cols>
  <sheetData>
    <row r="2" spans="1:9">
      <c r="A2" s="211" t="s">
        <v>189</v>
      </c>
    </row>
    <row r="3" spans="1:9" ht="15" customHeight="1">
      <c r="B3" s="5"/>
      <c r="C3" s="5"/>
      <c r="D3" s="5"/>
      <c r="E3" s="5"/>
    </row>
    <row r="4" spans="1:9" ht="28.5">
      <c r="A4" s="180" t="s">
        <v>74</v>
      </c>
      <c r="B4" s="181"/>
      <c r="C4" s="181"/>
      <c r="D4" s="5"/>
      <c r="E4" s="5"/>
      <c r="F4" s="5"/>
      <c r="G4" t="s">
        <v>276</v>
      </c>
      <c r="I4" s="5"/>
    </row>
    <row r="5" spans="1:9" ht="15" customHeight="1">
      <c r="A5" s="181"/>
      <c r="B5" s="181"/>
      <c r="C5" s="181"/>
      <c r="D5" s="5"/>
      <c r="E5" s="5"/>
      <c r="F5" s="5"/>
      <c r="I5" s="5"/>
    </row>
    <row r="6" spans="1:9">
      <c r="A6" s="182" t="s">
        <v>73</v>
      </c>
      <c r="B6" s="271" t="s">
        <v>102</v>
      </c>
      <c r="C6" s="181"/>
      <c r="D6" s="5"/>
      <c r="E6" s="5"/>
      <c r="F6" s="5"/>
      <c r="I6" s="5"/>
    </row>
    <row r="7" spans="1:9">
      <c r="A7" s="205" t="s">
        <v>170</v>
      </c>
      <c r="B7" s="182"/>
      <c r="C7" s="181"/>
      <c r="D7" s="5"/>
      <c r="E7" s="5"/>
      <c r="F7" s="5"/>
      <c r="I7" s="5"/>
    </row>
    <row r="8" spans="1:9">
      <c r="A8" s="182"/>
      <c r="B8" s="182"/>
      <c r="C8" s="181"/>
      <c r="D8" s="5"/>
      <c r="E8" s="5"/>
      <c r="F8" s="5"/>
      <c r="I8" s="5"/>
    </row>
    <row r="9" spans="1:9">
      <c r="A9" s="5"/>
      <c r="B9" s="5"/>
      <c r="C9" s="5"/>
      <c r="D9" s="5"/>
      <c r="E9" s="5"/>
      <c r="F9" s="5"/>
      <c r="I9" s="5"/>
    </row>
    <row r="10" spans="1:9">
      <c r="A10" s="5"/>
      <c r="B10" s="31"/>
      <c r="C10" s="5"/>
      <c r="D10" s="5"/>
      <c r="E10" s="5"/>
      <c r="F10" s="5"/>
    </row>
    <row r="11" spans="1:9" ht="28.5" customHeight="1">
      <c r="A11" s="180" t="s">
        <v>75</v>
      </c>
      <c r="B11" s="182"/>
      <c r="C11" s="181"/>
      <c r="D11" s="5"/>
      <c r="E11" s="5"/>
      <c r="F11" s="5"/>
    </row>
    <row r="12" spans="1:9">
      <c r="A12" s="181"/>
      <c r="B12" s="182"/>
      <c r="C12" s="181"/>
      <c r="D12" s="5"/>
    </row>
    <row r="13" spans="1:9">
      <c r="A13" s="182" t="s">
        <v>78</v>
      </c>
      <c r="B13" s="271" t="s">
        <v>102</v>
      </c>
      <c r="C13" s="181"/>
      <c r="D13" s="5"/>
    </row>
    <row r="14" spans="1:9">
      <c r="A14" s="205" t="s">
        <v>171</v>
      </c>
      <c r="B14" s="183"/>
      <c r="C14" s="181"/>
      <c r="D14" s="5"/>
    </row>
    <row r="15" spans="1:9">
      <c r="A15" s="204"/>
      <c r="B15" s="183"/>
      <c r="C15" s="181"/>
      <c r="D15" s="5"/>
    </row>
    <row r="16" spans="1:9">
      <c r="A16" s="182" t="s">
        <v>185</v>
      </c>
      <c r="B16" s="271" t="s">
        <v>102</v>
      </c>
      <c r="C16" s="181"/>
      <c r="D16" s="5"/>
      <c r="G16" t="s">
        <v>277</v>
      </c>
    </row>
    <row r="17" spans="1:12" ht="15" customHeight="1">
      <c r="A17" s="184"/>
      <c r="B17" s="184"/>
      <c r="C17" s="181"/>
      <c r="D17" s="5"/>
      <c r="E17" s="5"/>
      <c r="F17" s="5"/>
    </row>
    <row r="18" spans="1:12">
      <c r="A18" s="182" t="s">
        <v>193</v>
      </c>
      <c r="B18" s="272" t="s">
        <v>102</v>
      </c>
      <c r="C18" s="181"/>
      <c r="D18" s="5"/>
      <c r="E18" s="5"/>
      <c r="F18" s="5"/>
    </row>
    <row r="19" spans="1:12">
      <c r="A19" s="181"/>
      <c r="B19" s="181"/>
      <c r="C19" s="181"/>
      <c r="D19" s="5"/>
      <c r="E19" s="5"/>
      <c r="F19" s="5"/>
    </row>
    <row r="20" spans="1:12">
      <c r="D20" s="5"/>
      <c r="E20" s="5"/>
      <c r="F20" s="5"/>
    </row>
    <row r="21" spans="1:12">
      <c r="J21" s="9"/>
      <c r="K21" s="9"/>
      <c r="L21" s="9"/>
    </row>
    <row r="22" spans="1:12" ht="28.5">
      <c r="A22" s="180" t="s">
        <v>76</v>
      </c>
      <c r="B22" s="181"/>
      <c r="C22" s="181"/>
      <c r="D22" s="5"/>
      <c r="E22" s="5"/>
      <c r="J22" s="10"/>
      <c r="K22" s="9"/>
      <c r="L22" s="9"/>
    </row>
    <row r="23" spans="1:12">
      <c r="A23" s="181"/>
      <c r="B23" s="181"/>
      <c r="C23" s="181"/>
      <c r="D23" s="5"/>
      <c r="E23" s="5"/>
      <c r="J23" s="10"/>
      <c r="K23" s="2"/>
      <c r="L23" s="2"/>
    </row>
    <row r="24" spans="1:12">
      <c r="A24" s="182" t="s">
        <v>199</v>
      </c>
      <c r="B24" s="273" t="s">
        <v>225</v>
      </c>
      <c r="C24" s="182" t="s">
        <v>100</v>
      </c>
      <c r="D24" s="5"/>
      <c r="E24" s="5"/>
      <c r="J24" s="3"/>
      <c r="K24" s="3"/>
      <c r="L24" s="3"/>
    </row>
    <row r="25" spans="1:12">
      <c r="A25" s="181"/>
      <c r="B25" s="181"/>
      <c r="C25" s="181"/>
      <c r="D25" s="5"/>
      <c r="E25" s="5"/>
      <c r="F25" s="5"/>
      <c r="I25" s="5"/>
    </row>
    <row r="26" spans="1:12">
      <c r="A26" s="182" t="s">
        <v>200</v>
      </c>
      <c r="B26" s="272" t="s">
        <v>225</v>
      </c>
      <c r="C26" s="182" t="s">
        <v>201</v>
      </c>
      <c r="D26" s="5"/>
      <c r="E26" s="5"/>
      <c r="F26" s="5"/>
      <c r="I26" s="5"/>
    </row>
    <row r="27" spans="1:12">
      <c r="A27" s="181"/>
      <c r="B27" s="181"/>
      <c r="C27" s="181"/>
      <c r="D27" s="5"/>
      <c r="E27" s="5"/>
      <c r="F27" s="5"/>
      <c r="I27" s="5"/>
    </row>
    <row r="28" spans="1:12">
      <c r="A28" s="186" t="s">
        <v>186</v>
      </c>
      <c r="B28" s="271" t="s">
        <v>225</v>
      </c>
      <c r="C28" s="182" t="s">
        <v>51</v>
      </c>
      <c r="D28" s="5"/>
      <c r="E28" s="5"/>
      <c r="F28" s="5"/>
      <c r="I28" s="5"/>
    </row>
    <row r="29" spans="1:12">
      <c r="A29" s="187" t="s">
        <v>187</v>
      </c>
      <c r="B29" s="181"/>
      <c r="C29" s="181"/>
      <c r="D29" s="5"/>
      <c r="E29" s="5"/>
      <c r="F29" s="5"/>
      <c r="I29" s="5"/>
    </row>
    <row r="30" spans="1:12">
      <c r="A30" s="182"/>
      <c r="B30" s="181"/>
      <c r="C30" s="181"/>
      <c r="D30" s="5"/>
      <c r="E30" s="5"/>
      <c r="F30" s="5"/>
      <c r="I30" s="5"/>
    </row>
    <row r="31" spans="1:12" ht="30">
      <c r="A31" s="206" t="s">
        <v>172</v>
      </c>
      <c r="B31" s="274" t="s">
        <v>102</v>
      </c>
      <c r="C31" s="182"/>
      <c r="D31" s="5"/>
      <c r="E31" s="5"/>
      <c r="F31" s="5"/>
      <c r="I31" s="5"/>
    </row>
    <row r="32" spans="1:12">
      <c r="A32" s="182"/>
      <c r="B32" s="181"/>
      <c r="C32" s="181"/>
      <c r="F32" s="5"/>
      <c r="G32" s="5"/>
      <c r="H32" s="5"/>
      <c r="I32" s="5"/>
    </row>
    <row r="33" spans="1:9">
      <c r="F33" s="5"/>
      <c r="G33" s="5"/>
      <c r="H33" s="5"/>
      <c r="I33" s="5"/>
    </row>
    <row r="34" spans="1:9">
      <c r="F34" s="5"/>
      <c r="G34" s="5"/>
      <c r="H34" s="5"/>
      <c r="I34" s="5"/>
    </row>
    <row r="35" spans="1:9" ht="28.5">
      <c r="A35" s="180" t="s">
        <v>81</v>
      </c>
      <c r="B35" s="181"/>
      <c r="C35" s="181"/>
      <c r="F35" s="5"/>
      <c r="G35" s="5"/>
      <c r="H35" s="5"/>
      <c r="I35" s="5"/>
    </row>
    <row r="36" spans="1:9" ht="45">
      <c r="A36" s="188" t="s">
        <v>188</v>
      </c>
      <c r="B36" s="189">
        <f>IF(B31="Storing for Later",'Water Supply Calcs'!D370,0)</f>
        <v>0</v>
      </c>
      <c r="C36" s="190" t="s">
        <v>82</v>
      </c>
      <c r="F36" s="5"/>
      <c r="G36" s="5"/>
      <c r="H36" s="5"/>
      <c r="I36" s="5"/>
    </row>
    <row r="37" spans="1:9">
      <c r="A37" s="188"/>
      <c r="B37" s="191"/>
      <c r="C37" s="190"/>
      <c r="F37" s="5"/>
      <c r="G37" s="5"/>
      <c r="H37" s="5"/>
      <c r="I37" s="5"/>
    </row>
    <row r="38" spans="1:9" ht="30">
      <c r="A38" s="188" t="s">
        <v>197</v>
      </c>
      <c r="B38" s="189">
        <f>IF(B31="Infiltrating into GW basin currently used",'Water Supply Infiltration Calcs'!I370,0)</f>
        <v>0</v>
      </c>
      <c r="C38" s="190" t="s">
        <v>82</v>
      </c>
      <c r="F38" s="5"/>
      <c r="G38" s="5"/>
      <c r="H38" s="5"/>
      <c r="I38" s="5"/>
    </row>
    <row r="39" spans="1:9">
      <c r="A39" s="188"/>
      <c r="B39" s="191"/>
      <c r="C39" s="190"/>
      <c r="F39" s="5"/>
      <c r="G39" s="5"/>
      <c r="H39" s="5"/>
      <c r="I39" s="5"/>
    </row>
    <row r="40" spans="1:9" ht="45">
      <c r="A40" s="188" t="s">
        <v>198</v>
      </c>
      <c r="B40" s="189">
        <f>IF(B31="Infiltrating into GW basin no current use",'Water Supply Infiltration Calcs'!I370,0)</f>
        <v>0</v>
      </c>
      <c r="C40" s="190" t="s">
        <v>82</v>
      </c>
      <c r="F40" s="5"/>
      <c r="G40" s="5"/>
      <c r="H40" s="5"/>
      <c r="I40" s="5"/>
    </row>
    <row r="41" spans="1:9">
      <c r="A41" s="188"/>
      <c r="B41" s="181"/>
      <c r="C41" s="181"/>
      <c r="F41" s="5"/>
      <c r="G41" s="5"/>
      <c r="H41" s="5"/>
      <c r="I41" s="5"/>
    </row>
    <row r="42" spans="1:9">
      <c r="F42" s="5"/>
      <c r="G42" s="5"/>
      <c r="H42" s="5"/>
      <c r="I42" s="5"/>
    </row>
    <row r="43" spans="1:9">
      <c r="A43" s="58"/>
      <c r="F43" s="5"/>
      <c r="G43" s="5"/>
      <c r="H43" s="5"/>
      <c r="I43" s="5"/>
    </row>
    <row r="44" spans="1:9">
      <c r="A44" s="58"/>
      <c r="F44" s="5"/>
      <c r="G44" s="5"/>
      <c r="H44" s="5"/>
      <c r="I44" s="5"/>
    </row>
    <row r="45" spans="1:9">
      <c r="A45" s="5"/>
      <c r="B45" s="5"/>
      <c r="C45" s="5"/>
      <c r="D45" s="5"/>
      <c r="E45" s="5"/>
      <c r="F45" s="5"/>
      <c r="G45" s="5"/>
      <c r="H45" s="5"/>
      <c r="I45" s="5"/>
    </row>
    <row r="46" spans="1:9">
      <c r="A46" s="5"/>
      <c r="B46" s="5"/>
      <c r="C46" s="5"/>
      <c r="D46" s="5"/>
      <c r="E46" s="5"/>
      <c r="F46" s="5"/>
      <c r="G46" s="5"/>
      <c r="H46" s="5"/>
      <c r="I46" s="5"/>
    </row>
    <row r="47" spans="1:9">
      <c r="A47" s="5"/>
      <c r="B47" s="5"/>
      <c r="C47" s="5"/>
      <c r="D47" s="5"/>
      <c r="E47" s="5"/>
      <c r="F47" s="5"/>
      <c r="G47" s="5"/>
      <c r="H47" s="5"/>
      <c r="I47" s="5"/>
    </row>
    <row r="48" spans="1:9">
      <c r="A48" s="58"/>
      <c r="B48" s="5"/>
      <c r="C48" s="5"/>
      <c r="D48" s="5"/>
      <c r="E48" s="5"/>
      <c r="F48" s="5"/>
      <c r="G48" s="5"/>
      <c r="H48" s="5"/>
      <c r="I48" s="5"/>
    </row>
    <row r="49" spans="1:9">
      <c r="A49" s="58"/>
      <c r="B49" s="5"/>
      <c r="C49" s="5"/>
      <c r="D49" s="5"/>
      <c r="E49" s="5"/>
      <c r="F49" s="5"/>
      <c r="G49" s="5"/>
      <c r="H49" s="5"/>
      <c r="I49" s="5"/>
    </row>
    <row r="50" spans="1:9">
      <c r="A50" s="5"/>
      <c r="B50" s="5"/>
      <c r="C50" s="5"/>
      <c r="D50" s="5"/>
      <c r="E50" s="5"/>
      <c r="F50" s="5"/>
      <c r="G50" s="5"/>
      <c r="H50" s="5"/>
      <c r="I50" s="5"/>
    </row>
    <row r="51" spans="1:9">
      <c r="A51" s="5"/>
      <c r="B51" s="5"/>
      <c r="C51" s="5"/>
      <c r="D51" s="5"/>
      <c r="E51" s="5"/>
      <c r="F51" s="5"/>
      <c r="G51" s="5"/>
      <c r="H51" s="5"/>
      <c r="I51" s="5"/>
    </row>
    <row r="52" spans="1:9">
      <c r="A52" s="6"/>
      <c r="B52" s="5"/>
      <c r="C52" s="5"/>
      <c r="D52" s="5"/>
      <c r="E52" s="5"/>
      <c r="F52" s="5"/>
      <c r="G52" s="5"/>
      <c r="H52" s="5"/>
      <c r="I52" s="5"/>
    </row>
  </sheetData>
  <sheetProtection algorithmName="SHA-512" hashValue="TI/4RHAqP0Orb2cWvLc1Ca8c6L/bOQcs4SKCMPoq0o72F8wsQECtG3A2Y75LdgxGXUaP/2jHJ/0Ql3nqpLSkPg==" saltValue="hHB6LNMo9Y6kHk0MyzeFUw==" spinCount="100000" sheet="1" objects="1" scenarios="1" selectLockedCells="1"/>
  <dataValidations count="5">
    <dataValidation type="list" allowBlank="1" showInputMessage="1" showErrorMessage="1" sqref="B6">
      <formula1>"Select One, Santa Margarita, San Luis Rey, Carlsbad, San Dieguito, Los Penasquitos, Mission Bay, San Diego River, San Diego Bay, Tijuana"</formula1>
    </dataValidation>
    <dataValidation type="list" allowBlank="1" showInputMessage="1" showErrorMessage="1" sqref="B31">
      <formula1>"Select One, Storing for Later, Infiltrating into GW basin currently used, Infiltrating into GW basin no current use"</formula1>
    </dataValidation>
    <dataValidation type="list" allowBlank="1" showInputMessage="1" showErrorMessage="1" sqref="B13">
      <formula1>"Select One, A, B, C, D"</formula1>
    </dataValidation>
    <dataValidation type="list" allowBlank="1" showInputMessage="1" showErrorMessage="1" sqref="B16">
      <formula1>"Select One, 2, 3, 4, 5, 6, 7, 8, 9, 10, 11, 12, 13, 14, 15, 16"</formula1>
    </dataValidation>
    <dataValidation type="list" allowBlank="1" showInputMessage="1" showErrorMessage="1" sqref="B18">
      <formula1>"Select One, Yes, No"</formula1>
    </dataValidation>
  </dataValidations>
  <hyperlinks>
    <hyperlink ref="A7" r:id="rId1" display="          Click here for a watershed map"/>
    <hyperlink ref="A14" r:id="rId2" location="datasets=028d6dc1c4084aeb96099355da5bc84a"/>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11"/>
  <sheetViews>
    <sheetView showGridLines="0" zoomScaleNormal="100" workbookViewId="0">
      <selection activeCell="B6" sqref="B6"/>
    </sheetView>
  </sheetViews>
  <sheetFormatPr defaultRowHeight="15"/>
  <cols>
    <col min="1" max="1" width="45.85546875" customWidth="1"/>
    <col min="2" max="2" width="12.85546875" customWidth="1"/>
  </cols>
  <sheetData>
    <row r="2" spans="1:6">
      <c r="A2" s="211" t="s">
        <v>281</v>
      </c>
    </row>
    <row r="4" spans="1:6" ht="28.5">
      <c r="A4" s="180" t="s">
        <v>190</v>
      </c>
      <c r="B4" s="182"/>
      <c r="C4" s="181"/>
      <c r="D4" s="192"/>
      <c r="E4" s="192"/>
      <c r="F4" s="192"/>
    </row>
    <row r="5" spans="1:6">
      <c r="A5" s="181"/>
      <c r="B5" s="182"/>
      <c r="C5" s="181"/>
      <c r="D5" s="192"/>
      <c r="E5" s="192"/>
      <c r="F5" s="192"/>
    </row>
    <row r="6" spans="1:6" ht="30">
      <c r="A6" s="206" t="s">
        <v>173</v>
      </c>
      <c r="B6" s="275" t="s">
        <v>225</v>
      </c>
      <c r="C6" s="182" t="s">
        <v>104</v>
      </c>
      <c r="D6" s="192"/>
      <c r="E6" s="192"/>
      <c r="F6" s="192"/>
    </row>
    <row r="7" spans="1:6">
      <c r="A7" s="192"/>
      <c r="B7" s="183"/>
      <c r="C7" s="181"/>
      <c r="D7" s="192"/>
      <c r="E7" s="192"/>
      <c r="F7" s="192"/>
    </row>
    <row r="8" spans="1:6">
      <c r="A8" s="193" t="s">
        <v>196</v>
      </c>
      <c r="B8" s="185" t="e">
        <f>B6*0.00014</f>
        <v>#VALUE!</v>
      </c>
      <c r="C8" s="194" t="s">
        <v>82</v>
      </c>
      <c r="D8" s="192"/>
      <c r="E8" s="192"/>
      <c r="F8" s="192"/>
    </row>
    <row r="9" spans="1:6">
      <c r="A9" s="184"/>
      <c r="B9" s="184"/>
      <c r="C9" s="181"/>
      <c r="D9" s="192"/>
      <c r="E9" s="192"/>
      <c r="F9" s="192"/>
    </row>
    <row r="10" spans="1:6">
      <c r="A10" s="31"/>
      <c r="B10" s="40"/>
      <c r="C10" s="5"/>
    </row>
    <row r="11" spans="1:6">
      <c r="A11" s="5"/>
      <c r="B11" s="5"/>
      <c r="C11" s="5"/>
    </row>
  </sheetData>
  <sheetProtection algorithmName="SHA-512" hashValue="kfNKj9L65QNALSXbPPTcdSip31IMUyxcJyp3RycYyGk6hK1ACFd1jGuofzrtAkwPQZ7AkbsCP3tvNBhq6sKmAA==" saltValue="KDrWvj5arQuMGi3GegsKGg==" spinCount="100000" sheet="1" objects="1" scenarios="1" selectLockedCells="1"/>
  <dataValidations count="1">
    <dataValidation type="list" allowBlank="1" showInputMessage="1" showErrorMessage="1" sqref="B10">
      <formula1>"Select One, Yes, No"</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X41"/>
  <sheetViews>
    <sheetView showGridLines="0" zoomScale="90" zoomScaleNormal="90" workbookViewId="0">
      <selection activeCell="B10" sqref="B10"/>
    </sheetView>
  </sheetViews>
  <sheetFormatPr defaultRowHeight="15"/>
  <cols>
    <col min="1" max="1" width="50.7109375" customWidth="1"/>
    <col min="2" max="2" width="20.42578125" customWidth="1"/>
    <col min="3" max="3" width="11.28515625" customWidth="1"/>
    <col min="10" max="10" width="13.42578125" bestFit="1" customWidth="1"/>
  </cols>
  <sheetData>
    <row r="2" spans="1:23">
      <c r="A2" s="211" t="s">
        <v>280</v>
      </c>
    </row>
    <row r="4" spans="1:23" ht="28.5">
      <c r="A4" s="195" t="s">
        <v>98</v>
      </c>
      <c r="B4" s="196"/>
      <c r="C4" s="196"/>
      <c r="F4" t="s">
        <v>278</v>
      </c>
    </row>
    <row r="5" spans="1:23">
      <c r="A5" s="196"/>
      <c r="B5" s="196"/>
      <c r="C5" s="196"/>
    </row>
    <row r="6" spans="1:23" ht="30">
      <c r="A6" s="198" t="s">
        <v>174</v>
      </c>
      <c r="B6" s="274" t="s">
        <v>102</v>
      </c>
      <c r="C6" s="196"/>
    </row>
    <row r="7" spans="1:23" ht="30">
      <c r="A7" s="219" t="s">
        <v>195</v>
      </c>
      <c r="B7" s="197"/>
      <c r="C7" s="196"/>
    </row>
    <row r="8" spans="1:23">
      <c r="A8" s="196"/>
      <c r="B8" s="196"/>
      <c r="C8" s="196"/>
    </row>
    <row r="9" spans="1:23" ht="30">
      <c r="A9" s="198" t="s">
        <v>175</v>
      </c>
      <c r="B9" s="197"/>
      <c r="C9" s="196"/>
    </row>
    <row r="10" spans="1:23">
      <c r="A10" s="199" t="s">
        <v>23</v>
      </c>
      <c r="B10" s="272" t="s">
        <v>225</v>
      </c>
      <c r="C10" s="197" t="s">
        <v>103</v>
      </c>
    </row>
    <row r="11" spans="1:23">
      <c r="A11" s="199" t="s">
        <v>22</v>
      </c>
      <c r="B11" s="272" t="s">
        <v>225</v>
      </c>
      <c r="C11" s="197" t="s">
        <v>103</v>
      </c>
    </row>
    <row r="12" spans="1:23">
      <c r="A12" s="196"/>
      <c r="B12" s="196"/>
      <c r="C12" s="196"/>
    </row>
    <row r="13" spans="1:23">
      <c r="A13" s="200" t="s">
        <v>99</v>
      </c>
      <c r="B13" s="210" t="e">
        <f>(B10*B11)/43560</f>
        <v>#VALUE!</v>
      </c>
      <c r="C13" s="197" t="s">
        <v>51</v>
      </c>
    </row>
    <row r="14" spans="1:23">
      <c r="A14" s="196"/>
      <c r="B14" s="196"/>
      <c r="C14" s="196"/>
      <c r="J14" s="5"/>
      <c r="K14" s="5"/>
      <c r="L14" s="5"/>
      <c r="M14" s="5"/>
      <c r="N14" s="5"/>
      <c r="O14" s="5"/>
      <c r="P14" s="5"/>
      <c r="Q14" s="5"/>
      <c r="R14" s="5"/>
      <c r="S14" s="5"/>
      <c r="T14" s="5"/>
      <c r="U14" s="5"/>
      <c r="V14" s="5"/>
      <c r="W14" s="5"/>
    </row>
    <row r="15" spans="1:23">
      <c r="J15" s="5"/>
      <c r="K15" s="90"/>
      <c r="L15" s="5"/>
      <c r="M15" s="5"/>
      <c r="N15" s="5"/>
      <c r="O15" s="5"/>
      <c r="P15" s="5"/>
      <c r="Q15" s="5"/>
      <c r="R15" s="5"/>
      <c r="S15" s="5"/>
      <c r="T15" s="5"/>
      <c r="U15" s="5"/>
      <c r="V15" s="5"/>
      <c r="W15" s="5"/>
    </row>
    <row r="16" spans="1:23">
      <c r="F16" t="s">
        <v>279</v>
      </c>
      <c r="J16" s="5"/>
      <c r="K16" s="90"/>
      <c r="L16" s="5"/>
      <c r="M16" s="5"/>
      <c r="N16" s="5"/>
      <c r="O16" s="5"/>
      <c r="P16" s="5"/>
      <c r="Q16" s="5"/>
      <c r="R16" s="5"/>
      <c r="S16" s="5"/>
      <c r="T16" s="5"/>
      <c r="U16" s="5"/>
      <c r="V16" s="5"/>
      <c r="W16" s="5"/>
    </row>
    <row r="17" spans="1:23">
      <c r="J17" s="5"/>
      <c r="K17" s="90"/>
      <c r="L17" s="5"/>
      <c r="M17" s="5"/>
      <c r="N17" s="5"/>
      <c r="O17" s="5"/>
      <c r="P17" s="5"/>
      <c r="Q17" s="5"/>
      <c r="R17" s="5"/>
      <c r="S17" s="5"/>
      <c r="T17" s="5"/>
      <c r="U17" s="5"/>
      <c r="V17" s="5"/>
      <c r="W17" s="5"/>
    </row>
    <row r="18" spans="1:23" ht="28.5">
      <c r="A18" s="195" t="s">
        <v>101</v>
      </c>
      <c r="B18" s="197"/>
      <c r="C18" s="196"/>
      <c r="J18" s="5"/>
      <c r="K18" s="90"/>
      <c r="L18" s="5"/>
      <c r="M18" s="5"/>
      <c r="N18" s="5"/>
      <c r="O18" s="5"/>
      <c r="P18" s="5"/>
      <c r="Q18" s="5"/>
      <c r="R18" s="5"/>
      <c r="S18" s="5"/>
      <c r="T18" s="5"/>
      <c r="U18" s="5"/>
      <c r="V18" s="5"/>
      <c r="W18" s="5"/>
    </row>
    <row r="19" spans="1:23">
      <c r="A19" s="196"/>
      <c r="B19" s="197"/>
      <c r="C19" s="196"/>
      <c r="J19" s="5"/>
      <c r="K19" s="5"/>
      <c r="L19" s="5"/>
      <c r="M19" s="5"/>
      <c r="N19" s="5"/>
      <c r="O19" s="5"/>
      <c r="P19" s="5"/>
      <c r="Q19" s="5"/>
      <c r="R19" s="5"/>
      <c r="S19" s="5"/>
      <c r="T19" s="5"/>
      <c r="U19" s="5"/>
      <c r="V19" s="5"/>
      <c r="W19" s="5"/>
    </row>
    <row r="20" spans="1:23" ht="30">
      <c r="A20" s="198" t="e">
        <f>_xlfn.IFS(B6="Infiltrating","FM-3: Volume of stormwater runoff that will be infiltrated:",B6="Evaporating/ Evapotranspirating","FM-1: Volume of stormwater runoff that will be evapotranspirated:")</f>
        <v>#N/A</v>
      </c>
      <c r="B20" s="202" t="e">
        <f>_xlfn.IFS(B6="Infiltrating",'Flood Mgt Infiltration Calcs'!I370,B6="Evaporating/ Evapotranspirating",'Flood Mgt ET calcs'!I370)</f>
        <v>#N/A</v>
      </c>
      <c r="C20" s="201" t="s">
        <v>82</v>
      </c>
      <c r="J20" s="5"/>
      <c r="K20" s="5"/>
      <c r="L20" s="5"/>
      <c r="M20" s="5"/>
      <c r="N20" s="5"/>
      <c r="O20" s="5"/>
      <c r="P20" s="5"/>
      <c r="Q20" s="5"/>
      <c r="R20" s="5"/>
      <c r="S20" s="5"/>
      <c r="T20" s="5"/>
      <c r="U20" s="5"/>
      <c r="V20" s="5"/>
      <c r="W20" s="5"/>
    </row>
    <row r="21" spans="1:23" ht="30">
      <c r="A21" s="219" t="s">
        <v>194</v>
      </c>
      <c r="B21" s="203"/>
      <c r="C21" s="196"/>
      <c r="J21" s="5"/>
      <c r="K21" s="90"/>
      <c r="L21" s="5"/>
      <c r="M21" s="5"/>
      <c r="N21" s="5"/>
      <c r="O21" s="5"/>
      <c r="P21" s="5"/>
      <c r="Q21" s="5"/>
      <c r="R21" s="5"/>
      <c r="S21" s="5"/>
      <c r="T21" s="5"/>
      <c r="U21" s="5"/>
      <c r="V21" s="5"/>
      <c r="W21" s="5"/>
    </row>
    <row r="22" spans="1:23">
      <c r="A22" s="197"/>
      <c r="B22" s="203"/>
      <c r="C22" s="196"/>
      <c r="J22" s="5"/>
      <c r="K22" s="5"/>
      <c r="L22" s="5"/>
      <c r="M22" s="5"/>
      <c r="N22" s="5"/>
      <c r="O22" s="5"/>
      <c r="P22" s="5"/>
      <c r="Q22" s="5"/>
      <c r="R22" s="5"/>
      <c r="S22" s="5"/>
      <c r="T22" s="5"/>
      <c r="U22" s="5"/>
      <c r="V22" s="5"/>
      <c r="W22" s="5"/>
    </row>
    <row r="23" spans="1:23">
      <c r="A23" s="79"/>
      <c r="B23" s="79"/>
      <c r="C23" s="5"/>
      <c r="J23" s="5"/>
      <c r="K23" s="5"/>
      <c r="L23" s="5"/>
      <c r="M23" s="5"/>
      <c r="N23" s="5"/>
      <c r="O23" s="5"/>
      <c r="P23" s="5"/>
      <c r="Q23" s="5"/>
      <c r="R23" s="5"/>
      <c r="S23" s="5"/>
      <c r="T23" s="5"/>
      <c r="U23" s="5"/>
      <c r="V23" s="5"/>
      <c r="W23" s="5"/>
    </row>
    <row r="24" spans="1:23">
      <c r="A24" s="31"/>
      <c r="B24" s="40"/>
      <c r="C24" s="5"/>
      <c r="J24" s="5"/>
      <c r="K24" s="5"/>
      <c r="L24" s="5"/>
      <c r="M24" s="5"/>
      <c r="N24" s="5"/>
      <c r="O24" s="5"/>
      <c r="P24" s="5"/>
      <c r="Q24" s="5"/>
      <c r="R24" s="5"/>
      <c r="S24" s="5"/>
      <c r="T24" s="5"/>
      <c r="U24" s="5"/>
      <c r="V24" s="5"/>
      <c r="W24" s="5"/>
    </row>
    <row r="25" spans="1:23">
      <c r="A25" s="5"/>
      <c r="B25" s="5"/>
      <c r="C25" s="5"/>
      <c r="J25" s="5"/>
      <c r="K25" s="5"/>
      <c r="L25" s="5"/>
      <c r="M25" s="5"/>
      <c r="N25" s="5"/>
      <c r="O25" s="5"/>
      <c r="P25" s="5"/>
      <c r="Q25" s="5"/>
      <c r="R25" s="5"/>
      <c r="S25" s="5"/>
      <c r="T25" s="5"/>
      <c r="U25" s="5"/>
      <c r="V25" s="5"/>
      <c r="W25" s="5"/>
    </row>
    <row r="26" spans="1:23">
      <c r="A26" s="5"/>
      <c r="B26" s="5"/>
      <c r="C26" s="5"/>
      <c r="J26" s="5"/>
      <c r="K26" s="90"/>
      <c r="L26" s="5"/>
      <c r="M26" s="5"/>
      <c r="N26" s="5"/>
      <c r="O26" s="5"/>
      <c r="P26" s="5"/>
      <c r="Q26" s="5"/>
      <c r="R26" s="5"/>
      <c r="S26" s="5"/>
      <c r="T26" s="5"/>
      <c r="U26" s="5"/>
      <c r="V26" s="5"/>
      <c r="W26" s="5"/>
    </row>
    <row r="27" spans="1:23">
      <c r="A27" s="5"/>
      <c r="B27" s="5"/>
      <c r="C27" s="5"/>
      <c r="J27" s="5"/>
      <c r="K27" s="90"/>
      <c r="L27" s="5"/>
      <c r="M27" s="5"/>
      <c r="N27" s="5"/>
      <c r="O27" s="5"/>
      <c r="P27" s="5"/>
      <c r="Q27" s="5"/>
      <c r="R27" s="5"/>
      <c r="S27" s="5"/>
      <c r="T27" s="5"/>
      <c r="U27" s="5"/>
      <c r="V27" s="5"/>
      <c r="W27" s="5"/>
    </row>
    <row r="28" spans="1:23" ht="28.5">
      <c r="A28" s="77"/>
      <c r="B28" s="5"/>
      <c r="C28" s="5"/>
      <c r="J28" s="5"/>
      <c r="K28" s="90"/>
      <c r="L28" s="5"/>
      <c r="M28" s="5"/>
      <c r="N28" s="5"/>
      <c r="O28" s="5"/>
      <c r="P28" s="5"/>
      <c r="Q28" s="5"/>
      <c r="R28" s="5"/>
      <c r="S28" s="5"/>
      <c r="T28" s="5"/>
      <c r="U28" s="5"/>
      <c r="V28" s="5"/>
      <c r="W28" s="5"/>
    </row>
    <row r="29" spans="1:23">
      <c r="A29" s="5"/>
      <c r="B29" s="5"/>
      <c r="C29" s="5"/>
      <c r="J29" s="5"/>
      <c r="K29" s="90"/>
      <c r="L29" s="5"/>
      <c r="M29" s="5"/>
      <c r="N29" s="5"/>
      <c r="O29" s="5"/>
      <c r="P29" s="5"/>
      <c r="Q29" s="5"/>
      <c r="R29" s="5"/>
      <c r="S29" s="5"/>
      <c r="T29" s="5"/>
      <c r="U29" s="5"/>
      <c r="V29" s="5"/>
      <c r="W29" s="5"/>
    </row>
    <row r="30" spans="1:23">
      <c r="A30" s="31"/>
      <c r="B30" s="5"/>
      <c r="C30" s="5"/>
      <c r="J30" s="5"/>
      <c r="K30" s="5"/>
      <c r="L30" s="5"/>
      <c r="M30" s="5"/>
      <c r="N30" s="5"/>
      <c r="O30" s="5"/>
      <c r="P30" s="5"/>
      <c r="Q30" s="5"/>
      <c r="R30" s="5"/>
      <c r="S30" s="5"/>
      <c r="T30" s="5"/>
      <c r="U30" s="5"/>
      <c r="V30" s="5"/>
      <c r="W30" s="5"/>
    </row>
    <row r="31" spans="1:23">
      <c r="A31" s="80"/>
      <c r="B31" s="78"/>
      <c r="C31" s="31"/>
      <c r="J31" s="5"/>
      <c r="K31" s="5"/>
      <c r="L31" s="5"/>
      <c r="M31" s="5"/>
      <c r="N31" s="5"/>
      <c r="O31" s="5"/>
      <c r="P31" s="5"/>
      <c r="Q31" s="5"/>
      <c r="R31" s="5"/>
      <c r="S31" s="5"/>
      <c r="T31" s="5"/>
      <c r="U31" s="5"/>
      <c r="V31" s="5"/>
      <c r="W31" s="5"/>
    </row>
    <row r="32" spans="1:23">
      <c r="A32" s="80"/>
      <c r="B32" s="78"/>
      <c r="C32" s="31"/>
      <c r="J32" s="5"/>
      <c r="K32" s="90"/>
      <c r="L32" s="5"/>
      <c r="M32" s="5"/>
      <c r="N32" s="5"/>
      <c r="O32" s="5"/>
      <c r="P32" s="5"/>
      <c r="Q32" s="5"/>
      <c r="R32" s="5"/>
      <c r="S32" s="5"/>
      <c r="T32" s="5"/>
      <c r="U32" s="5"/>
      <c r="V32" s="5"/>
      <c r="W32" s="5"/>
    </row>
    <row r="33" spans="1:24">
      <c r="A33" s="80"/>
      <c r="B33" s="78"/>
      <c r="C33" s="31"/>
      <c r="J33" s="5"/>
      <c r="K33" s="5"/>
      <c r="L33" s="5"/>
      <c r="M33" s="5"/>
      <c r="N33" s="5"/>
      <c r="O33" s="5"/>
      <c r="P33" s="5"/>
      <c r="Q33" s="5"/>
      <c r="R33" s="5"/>
      <c r="S33" s="5"/>
      <c r="T33" s="5"/>
      <c r="U33" s="5"/>
      <c r="V33" s="5"/>
      <c r="W33" s="5"/>
    </row>
    <row r="34" spans="1:24">
      <c r="A34" s="81"/>
      <c r="B34" s="81"/>
      <c r="C34" s="5"/>
      <c r="J34" s="5"/>
      <c r="K34" s="5"/>
      <c r="L34" s="5"/>
      <c r="M34" s="5"/>
      <c r="N34" s="5"/>
      <c r="O34" s="5"/>
      <c r="P34" s="5"/>
      <c r="Q34" s="5"/>
      <c r="R34" s="5"/>
      <c r="S34" s="5"/>
      <c r="T34" s="5"/>
      <c r="U34" s="5"/>
      <c r="V34" s="5"/>
      <c r="W34" s="5"/>
    </row>
    <row r="35" spans="1:24">
      <c r="A35" s="82"/>
      <c r="B35" s="83"/>
      <c r="C35" s="84"/>
      <c r="J35" s="5"/>
      <c r="K35" s="5"/>
      <c r="L35" s="5"/>
      <c r="M35" s="5"/>
      <c r="N35" s="5"/>
      <c r="O35" s="5"/>
      <c r="P35" s="5"/>
      <c r="Q35" s="5"/>
      <c r="R35" s="5"/>
      <c r="S35" s="5"/>
      <c r="T35" s="5"/>
      <c r="U35" s="5"/>
      <c r="V35" s="5"/>
      <c r="W35" s="5"/>
    </row>
    <row r="36" spans="1:24">
      <c r="A36" s="5"/>
      <c r="B36" s="5"/>
      <c r="C36" s="5"/>
      <c r="J36" s="5"/>
      <c r="K36" s="5"/>
      <c r="L36" s="5"/>
      <c r="M36" s="5"/>
      <c r="N36" s="5"/>
      <c r="O36" s="5"/>
      <c r="P36" s="5"/>
      <c r="Q36" s="5"/>
      <c r="R36" s="5"/>
      <c r="S36" s="5"/>
      <c r="T36" s="5"/>
      <c r="U36" s="5"/>
      <c r="V36" s="5"/>
      <c r="W36" s="5"/>
      <c r="X36" s="5"/>
    </row>
    <row r="37" spans="1:24">
      <c r="A37" s="85"/>
      <c r="B37" s="78"/>
      <c r="C37" s="31"/>
      <c r="J37" s="5"/>
      <c r="K37" s="90"/>
      <c r="L37" s="5"/>
      <c r="M37" s="5"/>
      <c r="N37" s="5"/>
      <c r="O37" s="5"/>
      <c r="P37" s="5"/>
      <c r="Q37" s="5"/>
      <c r="R37" s="5"/>
      <c r="S37" s="5"/>
      <c r="T37" s="5"/>
      <c r="U37" s="5"/>
      <c r="V37" s="5"/>
      <c r="W37" s="5"/>
    </row>
    <row r="38" spans="1:24">
      <c r="A38" s="86"/>
      <c r="B38" s="5"/>
      <c r="C38" s="5"/>
      <c r="J38" s="5"/>
      <c r="K38" s="90"/>
      <c r="L38" s="5"/>
      <c r="M38" s="5"/>
      <c r="N38" s="5"/>
      <c r="O38" s="5"/>
      <c r="P38" s="5"/>
      <c r="Q38" s="5"/>
      <c r="R38" s="5"/>
      <c r="S38" s="5"/>
      <c r="T38" s="5"/>
      <c r="U38" s="5"/>
      <c r="V38" s="5"/>
      <c r="W38" s="5"/>
    </row>
    <row r="39" spans="1:24">
      <c r="A39" s="31"/>
      <c r="B39" s="5"/>
      <c r="C39" s="5"/>
      <c r="J39" s="5"/>
      <c r="K39" s="5"/>
      <c r="L39" s="5"/>
      <c r="M39" s="5"/>
      <c r="N39" s="5"/>
      <c r="O39" s="5"/>
      <c r="P39" s="5"/>
      <c r="Q39" s="5"/>
      <c r="R39" s="5"/>
      <c r="S39" s="5"/>
      <c r="T39" s="5"/>
      <c r="U39" s="5"/>
      <c r="V39" s="5"/>
      <c r="W39" s="5"/>
    </row>
    <row r="40" spans="1:24">
      <c r="A40" s="31"/>
      <c r="B40" s="87"/>
      <c r="C40" s="31"/>
      <c r="J40" s="5"/>
      <c r="K40" s="90"/>
      <c r="L40" s="5"/>
      <c r="M40" s="5"/>
      <c r="N40" s="5"/>
      <c r="O40" s="5"/>
      <c r="P40" s="5"/>
      <c r="Q40" s="5"/>
      <c r="R40" s="5"/>
      <c r="S40" s="5"/>
      <c r="T40" s="5"/>
      <c r="U40" s="5"/>
      <c r="V40" s="5"/>
      <c r="W40" s="5"/>
    </row>
    <row r="41" spans="1:24">
      <c r="A41" s="31"/>
      <c r="B41" s="5"/>
      <c r="C41" s="5"/>
      <c r="J41" s="5"/>
      <c r="K41" s="5"/>
      <c r="L41" s="5"/>
      <c r="M41" s="5"/>
      <c r="N41" s="5"/>
      <c r="O41" s="5"/>
      <c r="P41" s="5"/>
      <c r="Q41" s="5"/>
      <c r="R41" s="5"/>
      <c r="S41" s="5"/>
      <c r="T41" s="5"/>
      <c r="U41" s="5"/>
      <c r="V41" s="5"/>
      <c r="W41" s="5"/>
    </row>
  </sheetData>
  <sheetProtection algorithmName="SHA-512" hashValue="FlcfQ2z+n0fNJIqoKSDpnfnXM97U0fJq3uLfTGMeihfpVcKXhxv4iluYOKJICtGtEugk/2ZtciJGXjE9jAdX2Q==" saltValue="Q/c+xt2NXB48wEe9NQ9wFw==" spinCount="100000" sheet="1" objects="1" scenarios="1" selectLockedCells="1"/>
  <dataValidations count="1">
    <dataValidation type="list" allowBlank="1" showInputMessage="1" showErrorMessage="1" sqref="B6">
      <formula1>"Select One, Infiltrating, Evaporating/ Evapotranspirating"</formula1>
    </dataValidation>
  </dataValidation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52"/>
  <sheetViews>
    <sheetView showGridLines="0" zoomScale="90" zoomScaleNormal="90" workbookViewId="0">
      <selection activeCell="B7" sqref="B7"/>
    </sheetView>
  </sheetViews>
  <sheetFormatPr defaultRowHeight="15"/>
  <cols>
    <col min="1" max="1" width="75.7109375" customWidth="1"/>
    <col min="2" max="2" width="17.28515625" customWidth="1"/>
    <col min="3" max="3" width="14.42578125" customWidth="1"/>
    <col min="4" max="4" width="24.7109375" customWidth="1"/>
    <col min="5" max="6" width="29" customWidth="1"/>
    <col min="8" max="8" width="8.85546875" customWidth="1"/>
    <col min="9" max="9" width="44.140625" customWidth="1"/>
    <col min="10" max="11" width="17.28515625" customWidth="1"/>
    <col min="12" max="12" width="15.5703125" customWidth="1"/>
    <col min="13" max="13" width="54" customWidth="1"/>
  </cols>
  <sheetData>
    <row r="2" spans="1:4">
      <c r="A2" s="211" t="s">
        <v>275</v>
      </c>
    </row>
    <row r="4" spans="1:4" ht="28.5">
      <c r="A4" s="114" t="s">
        <v>191</v>
      </c>
      <c r="B4" s="106"/>
      <c r="C4" s="106"/>
      <c r="D4" s="106"/>
    </row>
    <row r="5" spans="1:4">
      <c r="A5" s="213" t="s">
        <v>202</v>
      </c>
      <c r="B5" s="106"/>
      <c r="C5" s="106"/>
      <c r="D5" s="106"/>
    </row>
    <row r="6" spans="1:4">
      <c r="A6" s="212"/>
      <c r="B6" s="106"/>
      <c r="C6" s="106"/>
      <c r="D6" s="106"/>
    </row>
    <row r="7" spans="1:4">
      <c r="A7" s="249" t="s">
        <v>224</v>
      </c>
      <c r="B7" s="272" t="s">
        <v>102</v>
      </c>
      <c r="C7" s="106"/>
      <c r="D7" s="106"/>
    </row>
    <row r="8" spans="1:4">
      <c r="A8" s="212"/>
      <c r="B8" s="106"/>
      <c r="C8" s="106"/>
      <c r="D8" s="106"/>
    </row>
    <row r="9" spans="1:4">
      <c r="A9" s="131" t="s">
        <v>117</v>
      </c>
      <c r="B9" s="113">
        <f>_xlfn.IFS(B7="WS-2",'WS-2, WS-3, &amp; WS-4'!$B$36,B7="WS-3",'WS-2, WS-3, &amp; WS-4'!$B$38,B7="WS-4",'WS-2, WS-3, &amp; WS-4'!$B$40,B7="WS-2a",'WS-2a Turf Conversion'!$B$8,B7="Select One",0)</f>
        <v>0</v>
      </c>
      <c r="C9" s="208" t="s">
        <v>82</v>
      </c>
      <c r="D9" s="106"/>
    </row>
    <row r="10" spans="1:4">
      <c r="A10" s="106"/>
      <c r="B10" s="106"/>
      <c r="C10" s="106"/>
      <c r="D10" s="106"/>
    </row>
    <row r="11" spans="1:4">
      <c r="A11" s="5"/>
      <c r="B11" s="5"/>
      <c r="C11" s="5"/>
    </row>
    <row r="12" spans="1:4">
      <c r="A12" s="5"/>
      <c r="B12" s="5"/>
      <c r="C12" s="5"/>
    </row>
    <row r="13" spans="1:4" ht="28.5">
      <c r="A13" s="114" t="s">
        <v>116</v>
      </c>
      <c r="B13" s="106"/>
      <c r="C13" s="106"/>
      <c r="D13" s="106"/>
    </row>
    <row r="14" spans="1:4">
      <c r="A14" s="130"/>
      <c r="B14" s="130"/>
      <c r="C14" s="130"/>
      <c r="D14" s="106"/>
    </row>
    <row r="15" spans="1:4">
      <c r="A15" s="120" t="s">
        <v>176</v>
      </c>
      <c r="B15" s="276" t="s">
        <v>102</v>
      </c>
      <c r="C15" s="106"/>
      <c r="D15" s="106"/>
    </row>
    <row r="16" spans="1:4">
      <c r="A16" s="222" t="str">
        <f>IF(B15&lt;&gt; "Select One","Move on to Section 3"," ")</f>
        <v xml:space="preserve"> </v>
      </c>
      <c r="B16" s="222"/>
      <c r="C16" s="106"/>
      <c r="D16" s="106"/>
    </row>
    <row r="17" spans="1:6">
      <c r="A17" s="129"/>
      <c r="B17" s="129"/>
      <c r="C17" s="106"/>
      <c r="D17" s="106"/>
    </row>
    <row r="18" spans="1:6">
      <c r="A18" s="128" t="s">
        <v>115</v>
      </c>
      <c r="B18" s="127">
        <f>IF(B15 = "Potable Water", SUMPRODUCT(B9*'GHG Calculations'!L3:L8,'GHG Calculations'!P3:P8), IF(B15 = "Recycled Water", SUMPRODUCT(B9*'GHG Calculations'!L9,'GHG Calculations'!P9), ))</f>
        <v>0</v>
      </c>
      <c r="C18" s="118" t="s">
        <v>110</v>
      </c>
      <c r="D18" s="106"/>
    </row>
    <row r="19" spans="1:6" ht="15.75">
      <c r="A19" s="126" t="s">
        <v>114</v>
      </c>
      <c r="B19" s="125">
        <f>B18*'GHG Calculations'!E16</f>
        <v>0</v>
      </c>
      <c r="C19" s="107" t="s">
        <v>105</v>
      </c>
      <c r="D19" s="106"/>
      <c r="E19" s="2"/>
    </row>
    <row r="20" spans="1:6">
      <c r="A20" s="106"/>
      <c r="B20" s="123"/>
      <c r="C20" s="123"/>
      <c r="D20" s="106"/>
      <c r="E20" s="2"/>
      <c r="F20" s="122"/>
    </row>
    <row r="21" spans="1:6">
      <c r="D21" s="124"/>
      <c r="E21" s="2"/>
      <c r="F21" s="122"/>
    </row>
    <row r="22" spans="1:6">
      <c r="D22" s="92"/>
      <c r="E22" s="2"/>
      <c r="F22" s="122"/>
    </row>
    <row r="23" spans="1:6" ht="28.5">
      <c r="A23" s="114" t="s">
        <v>113</v>
      </c>
      <c r="B23" s="123"/>
      <c r="C23" s="123"/>
      <c r="D23" s="116"/>
      <c r="E23" s="2"/>
      <c r="F23" s="122"/>
    </row>
    <row r="24" spans="1:6" ht="16.5" customHeight="1">
      <c r="A24" s="114"/>
      <c r="B24" s="123"/>
      <c r="C24" s="123"/>
      <c r="D24" s="116"/>
      <c r="E24" s="2"/>
      <c r="F24" s="122"/>
    </row>
    <row r="25" spans="1:6" ht="15.75">
      <c r="A25" s="121" t="s">
        <v>178</v>
      </c>
      <c r="B25" s="277" t="s">
        <v>102</v>
      </c>
      <c r="C25" s="120"/>
      <c r="D25" s="116"/>
      <c r="E25" s="2"/>
      <c r="F25" s="122"/>
    </row>
    <row r="26" spans="1:6">
      <c r="A26" s="222" t="str">
        <f>IF(B25 = "Yes", "Move on to Question 3.2", IF(B25 = "No", "Move on to Section 4", " "))</f>
        <v xml:space="preserve"> </v>
      </c>
      <c r="B26" s="222"/>
      <c r="C26" s="120"/>
      <c r="D26" s="116"/>
      <c r="E26" s="2"/>
      <c r="F26" s="122"/>
    </row>
    <row r="27" spans="1:6" ht="15.75">
      <c r="A27" s="121" t="s">
        <v>179</v>
      </c>
      <c r="B27" s="277" t="s">
        <v>102</v>
      </c>
      <c r="C27" s="120"/>
      <c r="D27" s="116"/>
      <c r="E27" s="2"/>
      <c r="F27" s="122"/>
    </row>
    <row r="28" spans="1:6">
      <c r="A28" s="222" t="str">
        <f>IF(B27 = "Yes", "Move on to Question 3.2a", IF(B27 = "No", "Move on to Question 3.3", " "))</f>
        <v xml:space="preserve"> </v>
      </c>
      <c r="B28" s="222"/>
      <c r="C28" s="120"/>
      <c r="D28" s="116"/>
      <c r="E28" s="2"/>
      <c r="F28" s="122"/>
    </row>
    <row r="29" spans="1:6">
      <c r="A29" s="121" t="s">
        <v>180</v>
      </c>
      <c r="B29" s="276" t="s">
        <v>225</v>
      </c>
      <c r="C29" s="121" t="s">
        <v>112</v>
      </c>
      <c r="D29" s="116"/>
      <c r="E29" s="2"/>
      <c r="F29" s="122"/>
    </row>
    <row r="30" spans="1:6">
      <c r="A30" s="222" t="str">
        <f>IF(B29&gt;0,"Move on to Section 4"," ")</f>
        <v>Move on to Section 4</v>
      </c>
      <c r="B30" s="222"/>
      <c r="C30" s="120"/>
      <c r="D30" s="116"/>
      <c r="E30" s="2"/>
      <c r="F30" s="122"/>
    </row>
    <row r="31" spans="1:6" ht="15.75">
      <c r="A31" s="121" t="s">
        <v>177</v>
      </c>
      <c r="B31" s="277" t="s">
        <v>102</v>
      </c>
      <c r="C31" s="120"/>
      <c r="D31" s="116"/>
      <c r="E31" s="2"/>
      <c r="F31" s="122"/>
    </row>
    <row r="32" spans="1:6">
      <c r="A32" s="222" t="str">
        <f>IF(B31 = "Yes", "Move on to Question 3.3a", IF(B31 = "No", "Move on to Question 3.4", " "))</f>
        <v xml:space="preserve"> </v>
      </c>
      <c r="B32" s="222"/>
      <c r="C32" s="120"/>
      <c r="D32" s="116"/>
      <c r="E32" s="2"/>
      <c r="F32" s="122"/>
    </row>
    <row r="33" spans="1:6">
      <c r="A33" s="121" t="s">
        <v>181</v>
      </c>
      <c r="B33" s="278" t="s">
        <v>226</v>
      </c>
      <c r="C33" s="120"/>
      <c r="D33" s="116"/>
      <c r="E33" s="2"/>
      <c r="F33" s="122"/>
    </row>
    <row r="34" spans="1:6">
      <c r="A34" s="222" t="str">
        <f>IF(B33&gt;0,"Move on to Section 4"," ")</f>
        <v>Move on to Section 4</v>
      </c>
      <c r="B34" s="222"/>
      <c r="C34" s="120"/>
      <c r="D34" s="116"/>
      <c r="E34" s="2"/>
      <c r="F34" s="122"/>
    </row>
    <row r="35" spans="1:6" ht="15.75">
      <c r="A35" s="121" t="s">
        <v>182</v>
      </c>
      <c r="B35" s="277" t="s">
        <v>102</v>
      </c>
      <c r="C35" s="120"/>
      <c r="D35" s="116"/>
      <c r="E35" s="2"/>
      <c r="F35" s="122"/>
    </row>
    <row r="36" spans="1:6">
      <c r="A36" s="222" t="str">
        <f>IF(B35 = "Yes", "Move on to Question 3.4a", IF(B35 = "No", "Please estimate annual O&amp;M cost before moving on to Question 3.4a", " "))</f>
        <v xml:space="preserve"> </v>
      </c>
      <c r="B36" s="222"/>
      <c r="C36" s="120"/>
      <c r="D36" s="116"/>
      <c r="E36" s="2"/>
      <c r="F36" s="122"/>
    </row>
    <row r="37" spans="1:6">
      <c r="A37" s="121" t="s">
        <v>183</v>
      </c>
      <c r="B37" s="278">
        <v>0</v>
      </c>
      <c r="C37" s="120"/>
      <c r="D37" s="116"/>
      <c r="E37" s="2"/>
      <c r="F37" s="122"/>
    </row>
    <row r="38" spans="1:6">
      <c r="A38" s="222" t="str">
        <f>IF(B37&gt;0,"Move on to Question 3.4b"," ")</f>
        <v xml:space="preserve"> </v>
      </c>
      <c r="B38" s="222"/>
      <c r="C38" s="120"/>
      <c r="D38" s="116"/>
      <c r="E38" s="2"/>
      <c r="F38" s="122"/>
    </row>
    <row r="39" spans="1:6">
      <c r="A39" s="207" t="s">
        <v>184</v>
      </c>
      <c r="B39" s="279">
        <v>0</v>
      </c>
      <c r="C39" s="120"/>
      <c r="D39" s="116"/>
      <c r="E39" s="2"/>
      <c r="F39" s="122"/>
    </row>
    <row r="40" spans="1:6">
      <c r="A40" s="222" t="str">
        <f>IF(B39&gt;0,"Move on to Section 4"," ")</f>
        <v xml:space="preserve"> </v>
      </c>
      <c r="B40" s="222"/>
      <c r="C40" s="120"/>
      <c r="D40" s="116"/>
      <c r="E40" s="2"/>
      <c r="F40" s="122"/>
    </row>
    <row r="41" spans="1:6">
      <c r="A41" s="121"/>
      <c r="B41" s="120"/>
      <c r="C41" s="120"/>
      <c r="D41" s="116"/>
      <c r="E41" s="115"/>
    </row>
    <row r="42" spans="1:6">
      <c r="A42" s="106" t="s">
        <v>111</v>
      </c>
      <c r="B42" s="119" t="e">
        <f>IF('GHG Calculations'!F27&gt;0,'GHG Calculations'!F27,IF('GHG Calculations'!F28&gt;0,'GHG Calculations'!F28,IF('GHG Calculations'!F30&gt;0,'GHG Calculations'!F30,"0")))</f>
        <v>#VALUE!</v>
      </c>
      <c r="C42" s="118" t="s">
        <v>110</v>
      </c>
      <c r="D42" s="116"/>
      <c r="E42" s="115"/>
    </row>
    <row r="43" spans="1:6" ht="15.75">
      <c r="A43" s="108" t="s">
        <v>109</v>
      </c>
      <c r="B43" s="117" t="e">
        <f>B42*'GHG Calculations'!E16</f>
        <v>#VALUE!</v>
      </c>
      <c r="C43" s="107" t="s">
        <v>105</v>
      </c>
      <c r="D43" s="116"/>
      <c r="E43" s="115"/>
    </row>
    <row r="44" spans="1:6">
      <c r="A44" s="116"/>
      <c r="B44" s="106"/>
      <c r="C44" s="112"/>
      <c r="D44" s="116"/>
      <c r="E44" s="115"/>
    </row>
    <row r="45" spans="1:6">
      <c r="E45" s="115"/>
    </row>
    <row r="47" spans="1:6" ht="28.5">
      <c r="A47" s="114" t="s">
        <v>192</v>
      </c>
      <c r="B47" s="106"/>
      <c r="C47" s="106"/>
      <c r="D47" s="106"/>
    </row>
    <row r="48" spans="1:6">
      <c r="A48" s="106"/>
      <c r="B48" s="106"/>
      <c r="C48" s="106"/>
      <c r="D48" s="106"/>
    </row>
    <row r="49" spans="1:4">
      <c r="A49" s="106" t="s">
        <v>108</v>
      </c>
      <c r="B49" s="113">
        <f>B19</f>
        <v>0</v>
      </c>
      <c r="C49" s="112" t="s">
        <v>105</v>
      </c>
      <c r="D49" s="106"/>
    </row>
    <row r="50" spans="1:4">
      <c r="A50" s="111" t="s">
        <v>107</v>
      </c>
      <c r="B50" s="110" t="e">
        <f>B43</f>
        <v>#VALUE!</v>
      </c>
      <c r="C50" s="109" t="s">
        <v>105</v>
      </c>
      <c r="D50" s="106"/>
    </row>
    <row r="51" spans="1:4" ht="15.75">
      <c r="A51" s="108" t="s">
        <v>106</v>
      </c>
      <c r="B51" s="117" t="e">
        <f>B49-B50</f>
        <v>#VALUE!</v>
      </c>
      <c r="C51" s="107" t="s">
        <v>105</v>
      </c>
      <c r="D51" s="106"/>
    </row>
    <row r="52" spans="1:4">
      <c r="A52" s="106"/>
      <c r="B52" s="106"/>
      <c r="C52" s="106"/>
      <c r="D52" s="106"/>
    </row>
  </sheetData>
  <sheetProtection algorithmName="SHA-512" hashValue="2qm8vByV5ur/laSIYPYjLLReKAabqbdj5TqKu6g1aV8dyO8Yxysyu/fmHsL4r5HlqmhtROjaFsXpQ8jCPZoGSg==" saltValue="XW0OeKmhdt0HWHlY/zXDDw==" spinCount="100000" sheet="1" objects="1" scenarios="1" selectLockedCells="1"/>
  <mergeCells count="9">
    <mergeCell ref="A38:B38"/>
    <mergeCell ref="A40:B40"/>
    <mergeCell ref="A16:B16"/>
    <mergeCell ref="A26:B26"/>
    <mergeCell ref="A28:B28"/>
    <mergeCell ref="A30:B30"/>
    <mergeCell ref="A32:B32"/>
    <mergeCell ref="A34:B34"/>
    <mergeCell ref="A36:B36"/>
  </mergeCells>
  <dataValidations count="3">
    <dataValidation type="list" allowBlank="1" showInputMessage="1" showErrorMessage="1" sqref="B31 B25 B35 B27">
      <formula1>"Select One, Yes, No"</formula1>
    </dataValidation>
    <dataValidation type="list" allowBlank="1" showInputMessage="1" showErrorMessage="1" sqref="B15">
      <formula1>"Select One, Potable Water, Recycled Water"</formula1>
    </dataValidation>
    <dataValidation type="list" allowBlank="1" showInputMessage="1" showErrorMessage="1" sqref="B7">
      <formula1>"Select One, WS-2, WS-3, WS-4, WS-2a"</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J370"/>
  <sheetViews>
    <sheetView topLeftCell="C1" zoomScale="130" zoomScaleNormal="130" workbookViewId="0">
      <selection activeCell="C3" sqref="C3"/>
    </sheetView>
  </sheetViews>
  <sheetFormatPr defaultRowHeight="15"/>
  <cols>
    <col min="2" max="2" width="9" bestFit="1" customWidth="1"/>
    <col min="3" max="3" width="50.7109375" customWidth="1"/>
    <col min="4" max="4" width="13.42578125" customWidth="1"/>
    <col min="5" max="5" width="14.42578125" bestFit="1" customWidth="1"/>
    <col min="6" max="6" width="30" customWidth="1"/>
    <col min="7" max="7" width="23.85546875" customWidth="1"/>
    <col min="9" max="9" width="13.7109375" bestFit="1" customWidth="1"/>
  </cols>
  <sheetData>
    <row r="2" spans="2:9">
      <c r="B2" s="34" t="s">
        <v>42</v>
      </c>
      <c r="C2" s="35" t="s">
        <v>77</v>
      </c>
      <c r="D2" s="19"/>
    </row>
    <row r="3" spans="2:9">
      <c r="B3" s="32" t="s">
        <v>17</v>
      </c>
      <c r="C3" s="38" t="s">
        <v>84</v>
      </c>
      <c r="D3" s="19"/>
    </row>
    <row r="4" spans="2:9">
      <c r="B4" s="32" t="s">
        <v>18</v>
      </c>
      <c r="C4" s="38" t="s">
        <v>85</v>
      </c>
      <c r="D4" s="19"/>
    </row>
    <row r="5" spans="2:9">
      <c r="B5" s="32" t="s">
        <v>19</v>
      </c>
      <c r="C5" s="38" t="s">
        <v>86</v>
      </c>
      <c r="D5" s="19"/>
    </row>
    <row r="6" spans="2:9">
      <c r="B6" s="33" t="s">
        <v>20</v>
      </c>
      <c r="C6" s="39" t="s">
        <v>87</v>
      </c>
      <c r="D6" s="19"/>
    </row>
    <row r="7" spans="2:9">
      <c r="B7" s="40"/>
      <c r="C7" s="40"/>
      <c r="D7" s="19"/>
    </row>
    <row r="8" spans="2:9">
      <c r="B8" s="19"/>
      <c r="C8" s="19"/>
      <c r="D8" s="65"/>
      <c r="F8" s="91"/>
      <c r="G8" s="92"/>
      <c r="H8" s="92"/>
    </row>
    <row r="9" spans="2:9">
      <c r="B9" s="36" t="s">
        <v>16</v>
      </c>
      <c r="C9" s="37" t="s">
        <v>77</v>
      </c>
      <c r="D9" s="34" t="s">
        <v>221</v>
      </c>
      <c r="E9" s="220" t="s">
        <v>220</v>
      </c>
      <c r="G9" s="94"/>
      <c r="H9" s="94"/>
    </row>
    <row r="10" spans="2:9">
      <c r="B10" s="32">
        <v>2</v>
      </c>
      <c r="C10" s="38" t="s">
        <v>27</v>
      </c>
      <c r="D10" s="47">
        <v>10</v>
      </c>
      <c r="E10" s="18">
        <v>0.14582999999999999</v>
      </c>
    </row>
    <row r="11" spans="2:9">
      <c r="B11" s="32">
        <v>3</v>
      </c>
      <c r="C11" s="38" t="s">
        <v>34</v>
      </c>
      <c r="D11" s="47">
        <v>20</v>
      </c>
      <c r="E11" s="18">
        <v>0.14582999999999999</v>
      </c>
      <c r="H11" s="221"/>
      <c r="I11" s="221"/>
    </row>
    <row r="12" spans="2:9">
      <c r="B12" s="32">
        <v>4</v>
      </c>
      <c r="C12" s="38" t="s">
        <v>35</v>
      </c>
      <c r="D12" s="47">
        <v>25</v>
      </c>
      <c r="E12" s="18">
        <v>0.14582999999999999</v>
      </c>
      <c r="H12" s="221"/>
    </row>
    <row r="13" spans="2:9">
      <c r="B13" s="32">
        <v>5</v>
      </c>
      <c r="C13" s="38" t="s">
        <v>36</v>
      </c>
      <c r="D13" s="47">
        <v>30</v>
      </c>
      <c r="E13" s="18">
        <v>0.12</v>
      </c>
      <c r="H13" s="221"/>
    </row>
    <row r="14" spans="2:9">
      <c r="B14" s="32">
        <v>6</v>
      </c>
      <c r="C14" s="38" t="s">
        <v>37</v>
      </c>
      <c r="D14" s="47">
        <v>40</v>
      </c>
      <c r="E14" s="18">
        <v>0.12</v>
      </c>
      <c r="H14" s="221"/>
      <c r="I14" s="235"/>
    </row>
    <row r="15" spans="2:9">
      <c r="B15" s="32">
        <v>7</v>
      </c>
      <c r="C15" s="38" t="s">
        <v>38</v>
      </c>
      <c r="D15" s="47">
        <v>45</v>
      </c>
      <c r="E15" s="18">
        <v>6.25E-2</v>
      </c>
      <c r="H15" s="221"/>
    </row>
    <row r="16" spans="2:9">
      <c r="B16" s="32">
        <v>8</v>
      </c>
      <c r="C16" s="38" t="s">
        <v>39</v>
      </c>
      <c r="D16" s="47">
        <v>50</v>
      </c>
      <c r="E16" s="18">
        <v>0.11111</v>
      </c>
      <c r="H16" s="221"/>
    </row>
    <row r="17" spans="2:10">
      <c r="B17" s="32">
        <v>9</v>
      </c>
      <c r="C17" s="38" t="s">
        <v>40</v>
      </c>
      <c r="D17" s="47">
        <v>80</v>
      </c>
      <c r="E17" s="18">
        <v>0.05</v>
      </c>
      <c r="H17" s="221"/>
    </row>
    <row r="18" spans="2:10">
      <c r="B18" s="32">
        <v>10</v>
      </c>
      <c r="C18" s="38" t="s">
        <v>41</v>
      </c>
      <c r="D18" s="47">
        <v>65</v>
      </c>
      <c r="E18" s="18">
        <v>8.5000000000000006E-2</v>
      </c>
      <c r="H18" s="221"/>
    </row>
    <row r="19" spans="2:10">
      <c r="B19" s="32">
        <v>11</v>
      </c>
      <c r="C19" s="38" t="s">
        <v>28</v>
      </c>
      <c r="D19" s="47">
        <v>90</v>
      </c>
      <c r="E19" s="18">
        <v>0.05</v>
      </c>
      <c r="H19" s="221"/>
    </row>
    <row r="20" spans="2:10">
      <c r="B20" s="32">
        <v>12</v>
      </c>
      <c r="C20" s="38" t="s">
        <v>29</v>
      </c>
      <c r="D20" s="47">
        <v>80</v>
      </c>
      <c r="E20" s="18">
        <v>0.05</v>
      </c>
    </row>
    <row r="21" spans="2:10">
      <c r="B21" s="32">
        <v>13</v>
      </c>
      <c r="C21" s="38" t="s">
        <v>30</v>
      </c>
      <c r="D21" s="47">
        <v>85</v>
      </c>
      <c r="E21" s="18">
        <v>0.05</v>
      </c>
      <c r="H21" s="221"/>
    </row>
    <row r="22" spans="2:10">
      <c r="B22" s="32">
        <v>14</v>
      </c>
      <c r="C22" s="38" t="s">
        <v>31</v>
      </c>
      <c r="D22" s="47">
        <v>90</v>
      </c>
      <c r="E22" s="18">
        <v>0.05</v>
      </c>
      <c r="H22" s="221"/>
    </row>
    <row r="23" spans="2:10">
      <c r="B23" s="32">
        <v>15</v>
      </c>
      <c r="C23" s="38" t="s">
        <v>32</v>
      </c>
      <c r="D23" s="47">
        <v>90</v>
      </c>
      <c r="E23" s="18">
        <v>0.05</v>
      </c>
      <c r="G23" s="93"/>
      <c r="H23" s="93"/>
      <c r="J23" s="94"/>
    </row>
    <row r="24" spans="2:10">
      <c r="B24" s="33">
        <v>16</v>
      </c>
      <c r="C24" s="41" t="s">
        <v>33</v>
      </c>
      <c r="D24" s="49">
        <v>95</v>
      </c>
      <c r="E24" s="43">
        <v>0.05</v>
      </c>
      <c r="G24" s="93"/>
      <c r="H24" s="93"/>
      <c r="J24" s="94"/>
    </row>
    <row r="25" spans="2:10">
      <c r="B25" s="19"/>
      <c r="C25" s="19"/>
      <c r="F25" s="93"/>
      <c r="G25" s="93"/>
      <c r="H25" s="95"/>
    </row>
    <row r="26" spans="2:10">
      <c r="F26" s="93"/>
      <c r="G26" s="93"/>
      <c r="H26" s="95"/>
    </row>
    <row r="27" spans="2:10">
      <c r="G27" s="92"/>
      <c r="H27" s="92"/>
    </row>
    <row r="370" spans="7:8">
      <c r="G370">
        <v>5.687935805707486</v>
      </c>
      <c r="H370">
        <v>5.7644954996162721</v>
      </c>
    </row>
  </sheetData>
  <sheetProtection algorithmName="SHA-512" hashValue="g05BxMVme6G4TvJF3EBcaGn+3KlGcqZ3o4/FWqwy83g86Ou8L2RK7vGXFv/R+2CqFvuebTL7+SOaE4W77ACG1w==" saltValue="Cq8Yhi7J47tO7x21lOrz2w==" spinCount="100000" sheet="1" objects="1" scenarios="1" selectLockedCells="1" selectUnlockedCells="1"/>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0"/>
  <sheetViews>
    <sheetView workbookViewId="0">
      <selection activeCell="Q3" sqref="Q3:Q6"/>
    </sheetView>
  </sheetViews>
  <sheetFormatPr defaultRowHeight="15"/>
  <cols>
    <col min="1" max="1" width="8" style="19" bestFit="1" customWidth="1"/>
    <col min="2" max="2" width="4.7109375" style="19" bestFit="1" customWidth="1"/>
    <col min="3" max="3" width="12.5703125" style="20" bestFit="1" customWidth="1"/>
    <col min="4" max="4" width="10.42578125" style="20" customWidth="1"/>
    <col min="5" max="5" width="10.7109375" style="20" customWidth="1"/>
    <col min="6" max="6" width="13.7109375" style="20" customWidth="1"/>
    <col min="7" max="7" width="18" style="20" customWidth="1"/>
    <col min="8" max="8" width="9.85546875" style="20" customWidth="1"/>
    <col min="9" max="9" width="14.85546875" style="63" customWidth="1"/>
    <col min="10" max="10" width="15" style="63" bestFit="1" customWidth="1"/>
    <col min="11" max="11" width="14.85546875" style="63" customWidth="1"/>
    <col min="13" max="13" width="16" customWidth="1"/>
    <col min="14" max="14" width="12" bestFit="1" customWidth="1"/>
    <col min="16" max="16" width="12.140625" bestFit="1" customWidth="1"/>
    <col min="17" max="17" width="15.140625" bestFit="1" customWidth="1"/>
    <col min="22" max="22" width="8.28515625" bestFit="1" customWidth="1"/>
    <col min="23" max="23" width="7.140625" customWidth="1"/>
    <col min="25" max="25" width="9.5703125" customWidth="1"/>
    <col min="26" max="26" width="8.28515625" customWidth="1"/>
    <col min="30" max="30" width="14.85546875" bestFit="1" customWidth="1"/>
    <col min="31" max="31" width="15.28515625" bestFit="1" customWidth="1"/>
  </cols>
  <sheetData>
    <row r="1" spans="1:31" s="19" customFormat="1">
      <c r="A1" s="14" t="s">
        <v>10</v>
      </c>
      <c r="B1" s="16" t="s">
        <v>9</v>
      </c>
      <c r="C1" s="14" t="s">
        <v>94</v>
      </c>
      <c r="D1" s="24" t="s">
        <v>95</v>
      </c>
      <c r="E1" s="24" t="s">
        <v>46</v>
      </c>
      <c r="F1" s="25" t="s">
        <v>47</v>
      </c>
      <c r="G1" s="24" t="s">
        <v>48</v>
      </c>
      <c r="H1" s="24" t="s">
        <v>49</v>
      </c>
      <c r="I1" s="24" t="s">
        <v>50</v>
      </c>
      <c r="J1" s="24" t="s">
        <v>93</v>
      </c>
      <c r="K1" s="74" t="s">
        <v>92</v>
      </c>
    </row>
    <row r="2" spans="1:31">
      <c r="B2" s="26"/>
      <c r="F2" s="21">
        <v>0</v>
      </c>
      <c r="G2" s="20">
        <v>0</v>
      </c>
      <c r="K2" s="75"/>
      <c r="M2" s="29" t="s">
        <v>24</v>
      </c>
      <c r="N2" s="30"/>
      <c r="P2" s="34" t="s">
        <v>42</v>
      </c>
      <c r="Q2" s="35" t="s">
        <v>15</v>
      </c>
      <c r="S2" s="223" t="s">
        <v>16</v>
      </c>
      <c r="T2" s="230" t="s">
        <v>43</v>
      </c>
      <c r="U2" s="225" t="s">
        <v>44</v>
      </c>
      <c r="V2" s="229"/>
      <c r="W2" s="229"/>
      <c r="X2" s="226"/>
      <c r="Y2" s="227" t="s">
        <v>53</v>
      </c>
      <c r="Z2" s="227" t="s">
        <v>54</v>
      </c>
      <c r="AB2" s="225" t="s">
        <v>45</v>
      </c>
      <c r="AC2" s="226"/>
      <c r="AD2" s="35" t="s">
        <v>57</v>
      </c>
      <c r="AE2" s="34" t="s">
        <v>88</v>
      </c>
    </row>
    <row r="3" spans="1:31">
      <c r="A3" s="19">
        <v>1</v>
      </c>
      <c r="B3" s="18">
        <v>1</v>
      </c>
      <c r="C3" s="70" t="e">
        <f>'WS-2, WS-3, &amp; WS-4'!$B$28*'Water Supply Calcs'!$N$7*H3</f>
        <v>#VALUE!</v>
      </c>
      <c r="D3" s="70" t="e">
        <f>MIN(G2+C3-J3,I3)</f>
        <v>#VALUE!</v>
      </c>
      <c r="E3" s="70" t="e">
        <f>MAX(0,F3-$N$8)</f>
        <v>#VALUE!</v>
      </c>
      <c r="F3" s="71" t="e">
        <f>MAX(0,(G2+C3-D3-J3))</f>
        <v>#VALUE!</v>
      </c>
      <c r="G3" s="70" t="e">
        <f>MAX((F3-E3),0)</f>
        <v>#VALUE!</v>
      </c>
      <c r="H3" s="209" t="e">
        <f>_xlfn.IFS('WS-2, WS-3, &amp; WS-4'!$B$6='Watershed Precip Data'!$C$3,'Watershed Precip Data'!C5,'WS-2, WS-3, &amp; WS-4'!$B$6='Watershed Precip Data'!$D$3,'Watershed Precip Data'!D5,'WS-2, WS-3, &amp; WS-4'!$B$6='Watershed Precip Data'!$E$3,'Watershed Precip Data'!E5,'WS-2, WS-3, &amp; WS-4'!$B$6='Watershed Precip Data'!$F$3,'Watershed Precip Data'!F5,'WS-2, WS-3, &amp; WS-4'!$B$6='Watershed Precip Data'!$G$3,'Watershed Precip Data'!G5,'WS-2, WS-3, &amp; WS-4'!$B$6='Watershed Precip Data'!$H$3,'Watershed Precip Data'!H5,'WS-2, WS-3, &amp; WS-4'!$B$6='Watershed Precip Data'!$I$3,'Watershed Precip Data'!I5,'WS-2, WS-3, &amp; WS-4'!$B$6='Watershed Precip Data'!$J$3,'Watershed Precip Data'!J5,'WS-2, WS-3, &amp; WS-4'!$B$6='Watershed Precip Data'!$K$3,'Watershed Precip Data'!K5)</f>
        <v>#N/A</v>
      </c>
      <c r="I3" s="72" t="e">
        <f t="shared" ref="I3:I66" si="0">_xlfn.IFS(A3=$AB$3,$AD$3*$N$5*$N$4,A3=$AB$4,$AD$4*$N$5*$N$4, A3=$AB$5,$AD$5*$N$5*$N$4,A3=$AB$6,$AD$6*$N$5*$N$4,A3=$AB$7,$AD$7*$N$5*$N$4,A3=$AB$8,$AD$8*$N$5*$N$4,A3=$AB$9,$AD$9*$N$5*$N$4,A3=$AB$10,$AD$10*$N$5*$N$4,A3=$AB$11,$AD$11*$N$5*$N$4,A3=$AB$12,$AD$12*$N$5*$N$4,A3=$AB$13,$AD$13*$N$5*$N$4,A3=$AB$14,$AD$14*$N$5*$N$4)</f>
        <v>#N/A</v>
      </c>
      <c r="J3" s="73" t="e">
        <f>_xlfn.IFS('WS-2, WS-3, &amp; WS-4'!$B$18="Yes",MIN(K3,G2+C3),'WS-2, WS-3, &amp; WS-4'!$B$18="No",0)</f>
        <v>#N/A</v>
      </c>
      <c r="K3" s="76">
        <f>_xlfn.IFS(A3=$AB$3,$AE$3,A3=$AB$4,$AE$4,A3=$AB$5,$AE$5,A3=$AB$6,$AE$6,A3=$AB$7,$AE$7,A3=$AB$8,$AE$8,A3=$AB$9, $AE$9,A3=$AB$10,$AE$10,A3=$AB$11,$AE$11,A3=$AB$12,$AE$12,A3=$AB$13,$AE$13,A3=$AB$14,$AE$14)/30</f>
        <v>4.1333333333333333E-2</v>
      </c>
      <c r="M3" s="27" t="s">
        <v>72</v>
      </c>
      <c r="N3" s="18" t="str">
        <f>'WS-2, WS-3, &amp; WS-4'!B16</f>
        <v>Select One</v>
      </c>
      <c r="P3" s="50" t="s">
        <v>17</v>
      </c>
      <c r="Q3" s="18">
        <v>0.45</v>
      </c>
      <c r="S3" s="224"/>
      <c r="T3" s="231"/>
      <c r="U3" s="45" t="s">
        <v>17</v>
      </c>
      <c r="V3" s="46" t="s">
        <v>18</v>
      </c>
      <c r="W3" s="46" t="s">
        <v>19</v>
      </c>
      <c r="X3" s="37" t="s">
        <v>20</v>
      </c>
      <c r="Y3" s="228"/>
      <c r="Z3" s="228"/>
      <c r="AB3" s="54">
        <v>1</v>
      </c>
      <c r="AC3" s="13" t="s">
        <v>58</v>
      </c>
      <c r="AD3" s="60">
        <v>5.9451999999999998E-2</v>
      </c>
      <c r="AE3" s="50">
        <v>1.24</v>
      </c>
    </row>
    <row r="4" spans="1:31">
      <c r="A4" s="19">
        <v>1</v>
      </c>
      <c r="B4" s="18">
        <v>2</v>
      </c>
      <c r="C4" s="70" t="e">
        <f>'WS-2, WS-3, &amp; WS-4'!$B$28*'Water Supply Calcs'!$N$7*H4</f>
        <v>#VALUE!</v>
      </c>
      <c r="D4" s="70" t="e">
        <f t="shared" ref="D4:D67" si="1">MIN(G3+C4-J4,I4)</f>
        <v>#VALUE!</v>
      </c>
      <c r="E4" s="70" t="e">
        <f>MAX(0,F4-$N$8)</f>
        <v>#VALUE!</v>
      </c>
      <c r="F4" s="71" t="e">
        <f t="shared" ref="F4:F67" si="2">MAX(0,(G3+C4-D4-J4))</f>
        <v>#VALUE!</v>
      </c>
      <c r="G4" s="70" t="e">
        <f t="shared" ref="G4:G67" si="3">MAX((F4-E4),0)</f>
        <v>#VALUE!</v>
      </c>
      <c r="H4" s="209" t="e">
        <f>_xlfn.IFS('WS-2, WS-3, &amp; WS-4'!$B$6='Watershed Precip Data'!$C$3,'Watershed Precip Data'!C6,'WS-2, WS-3, &amp; WS-4'!$B$6='Watershed Precip Data'!$D$3,'Watershed Precip Data'!D6,'WS-2, WS-3, &amp; WS-4'!$B$6='Watershed Precip Data'!$E$3,'Watershed Precip Data'!E6,'WS-2, WS-3, &amp; WS-4'!$B$6='Watershed Precip Data'!$F$3,'Watershed Precip Data'!F6,'WS-2, WS-3, &amp; WS-4'!$B$6='Watershed Precip Data'!$G$3,'Watershed Precip Data'!G6,'WS-2, WS-3, &amp; WS-4'!$B$6='Watershed Precip Data'!$H$3,'Watershed Precip Data'!H6,'WS-2, WS-3, &amp; WS-4'!$B$6='Watershed Precip Data'!$I$3,'Watershed Precip Data'!I6,'WS-2, WS-3, &amp; WS-4'!$B$6='Watershed Precip Data'!$J$3,'Watershed Precip Data'!J6,'WS-2, WS-3, &amp; WS-4'!$B$6='Watershed Precip Data'!$K$3,'Watershed Precip Data'!K6)</f>
        <v>#N/A</v>
      </c>
      <c r="I4" s="72" t="e">
        <f>_xlfn.IFS(A4=$AB$3,$AD$3*$N$5*$N$4,A4=$AB$4,$AD$4*$N$5*$N$4, A4=$AB$5,$AD$5*$N$5*$N$4,A4=$AB$6,$AD$6*$N$5*$N$4,A4=$AB$7,$AD$7*$N$5*$N$4,A4=$AB$8,$AD$8*$N$5*$N$4,A4=$AB$9,$AD$9*$N$5*$N$4,A4=$AB$10,$AD$10*$N$5*$N$4,A4=$AB$11,$AD$11*$N$5*$N$4,A4=$AB$12,$AD$12*$N$5*$N$4,A4=$AB$13,$AD$13*$N$5*$N$4,A4=$AB$14,$AD$14*$N$5*$N$4)</f>
        <v>#N/A</v>
      </c>
      <c r="J4" s="73" t="e">
        <f>_xlfn.IFS('WS-2, WS-3, &amp; WS-4'!$B$18="Yes",MIN(K4,G3+C4),'WS-2, WS-3, &amp; WS-4'!$B$18="No",0)</f>
        <v>#N/A</v>
      </c>
      <c r="K4" s="76">
        <f t="shared" ref="K3:K34" si="4">_xlfn.IFS(A4=$AB$3,$AE$3,A4=$AB$4,$AE$4,A4=$AB$5,$AE$5,A4=$AB$6,$AE$6,A4=$AB$7,$AE$7,A4=$AB$8,$AE$8,A4=$AB$9, $AE$9,A4=$AB$10,$AE$10,A4=$AB$11,$AE$11,A4=$AB$12,$AE$12,A4=$AB$13,$AE$13,A4=$AB$14,$AE$14)/30</f>
        <v>4.1333333333333333E-2</v>
      </c>
      <c r="M4" s="28" t="s">
        <v>70</v>
      </c>
      <c r="N4" s="18" t="e">
        <f>_xlfn.IFS(N3=S4,Y4,N3=S5,Y5,N3=S6,Y6,N3=S7,Y7,N3=S8,Y8,N3=S9,Y9,N3=S10,Y10,N3=S11,Y11,N3=S12,Y12,N3=S13,Y13,N3=S14,Y14,N3=S15,Y15,N3=S16,Y16,N3=S17,Y17,N3=S18,Y18)</f>
        <v>#N/A</v>
      </c>
      <c r="P4" s="47" t="s">
        <v>18</v>
      </c>
      <c r="Q4" s="18">
        <v>0.3</v>
      </c>
      <c r="S4" s="52">
        <v>2</v>
      </c>
      <c r="T4" s="47">
        <v>10</v>
      </c>
      <c r="U4" s="17">
        <v>0.27</v>
      </c>
      <c r="V4" s="44">
        <v>0.32</v>
      </c>
      <c r="W4" s="44">
        <v>0.36</v>
      </c>
      <c r="X4" s="18">
        <v>0.41</v>
      </c>
      <c r="Y4" s="18">
        <v>0.14582999999999999</v>
      </c>
      <c r="Z4" s="50">
        <v>1</v>
      </c>
      <c r="AB4" s="53">
        <v>2</v>
      </c>
      <c r="AC4" s="55" t="s">
        <v>59</v>
      </c>
      <c r="AD4" s="61">
        <v>5.8244999999999998E-2</v>
      </c>
      <c r="AE4" s="47">
        <v>1.68</v>
      </c>
    </row>
    <row r="5" spans="1:31">
      <c r="A5" s="19">
        <v>1</v>
      </c>
      <c r="B5" s="18">
        <v>3</v>
      </c>
      <c r="C5" s="70" t="e">
        <f>'WS-2, WS-3, &amp; WS-4'!$B$28*'Water Supply Calcs'!$N$7*H5</f>
        <v>#VALUE!</v>
      </c>
      <c r="D5" s="70" t="e">
        <f t="shared" si="1"/>
        <v>#VALUE!</v>
      </c>
      <c r="E5" s="70" t="e">
        <f t="shared" ref="E4:E67" si="5">MAX(0,F5-$N$8)</f>
        <v>#VALUE!</v>
      </c>
      <c r="F5" s="71" t="e">
        <f t="shared" si="2"/>
        <v>#VALUE!</v>
      </c>
      <c r="G5" s="70" t="e">
        <f t="shared" si="3"/>
        <v>#VALUE!</v>
      </c>
      <c r="H5" s="209" t="e">
        <f>_xlfn.IFS('WS-2, WS-3, &amp; WS-4'!$B$6='Watershed Precip Data'!$C$3,'Watershed Precip Data'!C7,'WS-2, WS-3, &amp; WS-4'!$B$6='Watershed Precip Data'!$D$3,'Watershed Precip Data'!D7,'WS-2, WS-3, &amp; WS-4'!$B$6='Watershed Precip Data'!$E$3,'Watershed Precip Data'!E7,'WS-2, WS-3, &amp; WS-4'!$B$6='Watershed Precip Data'!$F$3,'Watershed Precip Data'!F7,'WS-2, WS-3, &amp; WS-4'!$B$6='Watershed Precip Data'!$G$3,'Watershed Precip Data'!G7,'WS-2, WS-3, &amp; WS-4'!$B$6='Watershed Precip Data'!$H$3,'Watershed Precip Data'!H7,'WS-2, WS-3, &amp; WS-4'!$B$6='Watershed Precip Data'!$I$3,'Watershed Precip Data'!I7,'WS-2, WS-3, &amp; WS-4'!$B$6='Watershed Precip Data'!$J$3,'Watershed Precip Data'!J7,'WS-2, WS-3, &amp; WS-4'!$B$6='Watershed Precip Data'!$K$3,'Watershed Precip Data'!K7)</f>
        <v>#N/A</v>
      </c>
      <c r="I5" s="72" t="e">
        <f t="shared" si="0"/>
        <v>#N/A</v>
      </c>
      <c r="J5" s="73" t="e">
        <f>_xlfn.IFS('WS-2, WS-3, &amp; WS-4'!$B$18="Yes",MIN(K5,G4+C5),'WS-2, WS-3, &amp; WS-4'!$B$18="No",0)</f>
        <v>#N/A</v>
      </c>
      <c r="K5" s="76">
        <f t="shared" si="4"/>
        <v>4.1333333333333333E-2</v>
      </c>
      <c r="M5" s="28" t="s">
        <v>71</v>
      </c>
      <c r="N5" s="18" t="e">
        <f>_xlfn.IFS(N3=S4,Z4,N3=S5,Z5,N3=S6,Z6,N3=S7,Z7,N3=S8,Z8,N3=S9,Z9,N3=S10,Z10,N3=S11,Z11,N3=S12,Z12,N3=S13,Z13,N3=S14,Z14,N3=S15,Z15,N3=S16,Z16,N3=S17,Z17,N3=S18,Z18)</f>
        <v>#N/A</v>
      </c>
      <c r="P5" s="47" t="s">
        <v>19</v>
      </c>
      <c r="Q5" s="18">
        <v>0.15</v>
      </c>
      <c r="S5" s="52">
        <v>3</v>
      </c>
      <c r="T5" s="47">
        <v>20</v>
      </c>
      <c r="U5" s="17">
        <v>0.34</v>
      </c>
      <c r="V5" s="44">
        <v>0.38</v>
      </c>
      <c r="W5" s="44">
        <v>0.42</v>
      </c>
      <c r="X5" s="18">
        <v>0.46</v>
      </c>
      <c r="Y5" s="18">
        <v>0.14582999999999999</v>
      </c>
      <c r="Z5" s="47">
        <v>1.9</v>
      </c>
      <c r="AB5" s="53">
        <v>3</v>
      </c>
      <c r="AC5" s="55" t="s">
        <v>60</v>
      </c>
      <c r="AD5" s="61">
        <v>6.2043000000000001E-2</v>
      </c>
      <c r="AE5" s="47">
        <v>3.1</v>
      </c>
    </row>
    <row r="6" spans="1:31">
      <c r="A6" s="19">
        <v>1</v>
      </c>
      <c r="B6" s="18">
        <v>4</v>
      </c>
      <c r="C6" s="70" t="e">
        <f>'WS-2, WS-3, &amp; WS-4'!$B$28*'Water Supply Calcs'!$N$7*H6</f>
        <v>#VALUE!</v>
      </c>
      <c r="D6" s="70" t="e">
        <f t="shared" si="1"/>
        <v>#VALUE!</v>
      </c>
      <c r="E6" s="70" t="e">
        <f t="shared" si="5"/>
        <v>#VALUE!</v>
      </c>
      <c r="F6" s="71" t="e">
        <f t="shared" si="2"/>
        <v>#VALUE!</v>
      </c>
      <c r="G6" s="70" t="e">
        <f t="shared" si="3"/>
        <v>#VALUE!</v>
      </c>
      <c r="H6" s="209" t="e">
        <f>_xlfn.IFS('WS-2, WS-3, &amp; WS-4'!$B$6='Watershed Precip Data'!$C$3,'Watershed Precip Data'!C8,'WS-2, WS-3, &amp; WS-4'!$B$6='Watershed Precip Data'!$D$3,'Watershed Precip Data'!D8,'WS-2, WS-3, &amp; WS-4'!$B$6='Watershed Precip Data'!$E$3,'Watershed Precip Data'!E8,'WS-2, WS-3, &amp; WS-4'!$B$6='Watershed Precip Data'!$F$3,'Watershed Precip Data'!F8,'WS-2, WS-3, &amp; WS-4'!$B$6='Watershed Precip Data'!$G$3,'Watershed Precip Data'!G8,'WS-2, WS-3, &amp; WS-4'!$B$6='Watershed Precip Data'!$H$3,'Watershed Precip Data'!H8,'WS-2, WS-3, &amp; WS-4'!$B$6='Watershed Precip Data'!$I$3,'Watershed Precip Data'!I8,'WS-2, WS-3, &amp; WS-4'!$B$6='Watershed Precip Data'!$J$3,'Watershed Precip Data'!J8,'WS-2, WS-3, &amp; WS-4'!$B$6='Watershed Precip Data'!$K$3,'Watershed Precip Data'!K8)</f>
        <v>#N/A</v>
      </c>
      <c r="I6" s="72" t="e">
        <f t="shared" si="0"/>
        <v>#N/A</v>
      </c>
      <c r="J6" s="73" t="e">
        <f>_xlfn.IFS('WS-2, WS-3, &amp; WS-4'!$B$18="Yes",MIN(K6,G5+C6),'WS-2, WS-3, &amp; WS-4'!$B$18="No",0)</f>
        <v>#N/A</v>
      </c>
      <c r="K6" s="76">
        <f t="shared" si="4"/>
        <v>4.1333333333333333E-2</v>
      </c>
      <c r="M6" s="28" t="s">
        <v>80</v>
      </c>
      <c r="N6" s="57" t="e">
        <f>_xlfn.IFS('WS-2, WS-3, &amp; WS-4'!B13=P3,Q3,'WS-2, WS-3, &amp; WS-4'!B13=P4,Q4,'WS-2, WS-3, &amp; WS-4'!B13=P5,Q5,'WS-2, WS-3, &amp; WS-4'!B13=P6,Q6)</f>
        <v>#N/A</v>
      </c>
      <c r="P6" s="48" t="s">
        <v>20</v>
      </c>
      <c r="Q6" s="43">
        <v>0.05</v>
      </c>
      <c r="S6" s="52">
        <v>4</v>
      </c>
      <c r="T6" s="47">
        <v>25</v>
      </c>
      <c r="U6" s="17">
        <v>0.38</v>
      </c>
      <c r="V6" s="44">
        <v>0.41</v>
      </c>
      <c r="W6" s="44">
        <v>0.45</v>
      </c>
      <c r="X6" s="18">
        <v>0.49</v>
      </c>
      <c r="Y6" s="18">
        <v>0.14582999999999999</v>
      </c>
      <c r="Z6" s="47">
        <v>1.9</v>
      </c>
      <c r="AB6" s="53">
        <v>4</v>
      </c>
      <c r="AC6" s="55" t="s">
        <v>61</v>
      </c>
      <c r="AD6" s="61">
        <v>7.4181999999999998E-2</v>
      </c>
      <c r="AE6" s="47">
        <v>3.9</v>
      </c>
    </row>
    <row r="7" spans="1:31">
      <c r="A7" s="19">
        <v>1</v>
      </c>
      <c r="B7" s="18">
        <v>5</v>
      </c>
      <c r="C7" s="70" t="e">
        <f>'WS-2, WS-3, &amp; WS-4'!$B$28*'Water Supply Calcs'!$N$7*H7</f>
        <v>#VALUE!</v>
      </c>
      <c r="D7" s="70" t="e">
        <f t="shared" si="1"/>
        <v>#VALUE!</v>
      </c>
      <c r="E7" s="70" t="e">
        <f t="shared" si="5"/>
        <v>#VALUE!</v>
      </c>
      <c r="F7" s="71" t="e">
        <f t="shared" si="2"/>
        <v>#VALUE!</v>
      </c>
      <c r="G7" s="70" t="e">
        <f t="shared" si="3"/>
        <v>#VALUE!</v>
      </c>
      <c r="H7" s="209" t="e">
        <f>_xlfn.IFS('WS-2, WS-3, &amp; WS-4'!$B$6='Watershed Precip Data'!$C$3,'Watershed Precip Data'!C9,'WS-2, WS-3, &amp; WS-4'!$B$6='Watershed Precip Data'!$D$3,'Watershed Precip Data'!D9,'WS-2, WS-3, &amp; WS-4'!$B$6='Watershed Precip Data'!$E$3,'Watershed Precip Data'!E9,'WS-2, WS-3, &amp; WS-4'!$B$6='Watershed Precip Data'!$F$3,'Watershed Precip Data'!F9,'WS-2, WS-3, &amp; WS-4'!$B$6='Watershed Precip Data'!$G$3,'Watershed Precip Data'!G9,'WS-2, WS-3, &amp; WS-4'!$B$6='Watershed Precip Data'!$H$3,'Watershed Precip Data'!H9,'WS-2, WS-3, &amp; WS-4'!$B$6='Watershed Precip Data'!$I$3,'Watershed Precip Data'!I9,'WS-2, WS-3, &amp; WS-4'!$B$6='Watershed Precip Data'!$J$3,'Watershed Precip Data'!J9,'WS-2, WS-3, &amp; WS-4'!$B$6='Watershed Precip Data'!$K$3,'Watershed Precip Data'!K9)</f>
        <v>#N/A</v>
      </c>
      <c r="I7" s="72" t="e">
        <f t="shared" si="0"/>
        <v>#N/A</v>
      </c>
      <c r="J7" s="73" t="e">
        <f>_xlfn.IFS('WS-2, WS-3, &amp; WS-4'!$B$18="Yes",MIN(K7,G6+C7),'WS-2, WS-3, &amp; WS-4'!$B$18="No",0)</f>
        <v>#N/A</v>
      </c>
      <c r="K7" s="76">
        <f t="shared" si="4"/>
        <v>4.1333333333333333E-2</v>
      </c>
      <c r="M7" s="28" t="s">
        <v>79</v>
      </c>
      <c r="N7" s="179" t="e">
        <f>VLOOKUP('WS-2, WS-3, &amp; WS-4'!B16, $S$3:$X$18, MATCH('WS-2, WS-3, &amp; WS-4'!B13, $S$3:$X$3, 0), FALSE)</f>
        <v>#N/A</v>
      </c>
      <c r="P7" s="56"/>
      <c r="S7" s="52">
        <v>5</v>
      </c>
      <c r="T7" s="47">
        <v>30</v>
      </c>
      <c r="U7" s="17">
        <v>0.41</v>
      </c>
      <c r="V7" s="44">
        <v>0.45</v>
      </c>
      <c r="W7" s="44">
        <v>0.48</v>
      </c>
      <c r="X7" s="18">
        <v>0.52</v>
      </c>
      <c r="Y7" s="18">
        <v>0.12</v>
      </c>
      <c r="Z7" s="47">
        <v>1.9</v>
      </c>
      <c r="AB7" s="53">
        <v>5</v>
      </c>
      <c r="AC7" s="55" t="s">
        <v>62</v>
      </c>
      <c r="AD7" s="61">
        <v>8.8770000000000002E-2</v>
      </c>
      <c r="AE7" s="47">
        <v>4.6500000000000004</v>
      </c>
    </row>
    <row r="8" spans="1:31">
      <c r="A8" s="19">
        <v>1</v>
      </c>
      <c r="B8" s="18">
        <v>6</v>
      </c>
      <c r="C8" s="70" t="e">
        <f>'WS-2, WS-3, &amp; WS-4'!$B$28*'Water Supply Calcs'!$N$7*H8</f>
        <v>#VALUE!</v>
      </c>
      <c r="D8" s="70" t="e">
        <f t="shared" si="1"/>
        <v>#VALUE!</v>
      </c>
      <c r="E8" s="70" t="e">
        <f t="shared" si="5"/>
        <v>#VALUE!</v>
      </c>
      <c r="F8" s="71" t="e">
        <f t="shared" si="2"/>
        <v>#VALUE!</v>
      </c>
      <c r="G8" s="70" t="e">
        <f t="shared" si="3"/>
        <v>#VALUE!</v>
      </c>
      <c r="H8" s="209" t="e">
        <f>_xlfn.IFS('WS-2, WS-3, &amp; WS-4'!$B$6='Watershed Precip Data'!$C$3,'Watershed Precip Data'!C10,'WS-2, WS-3, &amp; WS-4'!$B$6='Watershed Precip Data'!$D$3,'Watershed Precip Data'!D10,'WS-2, WS-3, &amp; WS-4'!$B$6='Watershed Precip Data'!$E$3,'Watershed Precip Data'!E10,'WS-2, WS-3, &amp; WS-4'!$B$6='Watershed Precip Data'!$F$3,'Watershed Precip Data'!F10,'WS-2, WS-3, &amp; WS-4'!$B$6='Watershed Precip Data'!$G$3,'Watershed Precip Data'!G10,'WS-2, WS-3, &amp; WS-4'!$B$6='Watershed Precip Data'!$H$3,'Watershed Precip Data'!H10,'WS-2, WS-3, &amp; WS-4'!$B$6='Watershed Precip Data'!$I$3,'Watershed Precip Data'!I10,'WS-2, WS-3, &amp; WS-4'!$B$6='Watershed Precip Data'!$J$3,'Watershed Precip Data'!J10,'WS-2, WS-3, &amp; WS-4'!$B$6='Watershed Precip Data'!$K$3,'Watershed Precip Data'!K10)</f>
        <v>#N/A</v>
      </c>
      <c r="I8" s="72" t="e">
        <f t="shared" si="0"/>
        <v>#N/A</v>
      </c>
      <c r="J8" s="73" t="e">
        <f>_xlfn.IFS('WS-2, WS-3, &amp; WS-4'!$B$18="Yes",MIN(K8,G7+C8),'WS-2, WS-3, &amp; WS-4'!$B$18="No",0)</f>
        <v>#N/A</v>
      </c>
      <c r="K8" s="76">
        <f t="shared" si="4"/>
        <v>4.1333333333333333E-2</v>
      </c>
      <c r="M8" s="59" t="s">
        <v>83</v>
      </c>
      <c r="N8" s="43" t="str">
        <f>'WS-2, WS-3, &amp; WS-4'!B24</f>
        <v>-</v>
      </c>
      <c r="S8" s="52">
        <v>6</v>
      </c>
      <c r="T8" s="47">
        <v>40</v>
      </c>
      <c r="U8" s="17">
        <v>0.48</v>
      </c>
      <c r="V8" s="44">
        <v>0.51</v>
      </c>
      <c r="W8" s="44">
        <v>0.54</v>
      </c>
      <c r="X8" s="18">
        <v>0.56999999999999995</v>
      </c>
      <c r="Y8" s="18">
        <v>0.12</v>
      </c>
      <c r="Z8" s="47">
        <v>1.1000000000000001</v>
      </c>
      <c r="AB8" s="53">
        <v>6</v>
      </c>
      <c r="AC8" s="55" t="s">
        <v>63</v>
      </c>
      <c r="AD8" s="61">
        <v>0.10215100000000001</v>
      </c>
      <c r="AE8" s="47">
        <v>5.0999999999999996</v>
      </c>
    </row>
    <row r="9" spans="1:31">
      <c r="A9" s="19">
        <v>1</v>
      </c>
      <c r="B9" s="18">
        <v>7</v>
      </c>
      <c r="C9" s="70" t="e">
        <f>'WS-2, WS-3, &amp; WS-4'!$B$28*'Water Supply Calcs'!$N$7*H9</f>
        <v>#VALUE!</v>
      </c>
      <c r="D9" s="70" t="e">
        <f t="shared" si="1"/>
        <v>#VALUE!</v>
      </c>
      <c r="E9" s="70" t="e">
        <f t="shared" si="5"/>
        <v>#VALUE!</v>
      </c>
      <c r="F9" s="71" t="e">
        <f t="shared" si="2"/>
        <v>#VALUE!</v>
      </c>
      <c r="G9" s="70" t="e">
        <f t="shared" si="3"/>
        <v>#VALUE!</v>
      </c>
      <c r="H9" s="209" t="e">
        <f>_xlfn.IFS('WS-2, WS-3, &amp; WS-4'!$B$6='Watershed Precip Data'!$C$3,'Watershed Precip Data'!C11,'WS-2, WS-3, &amp; WS-4'!$B$6='Watershed Precip Data'!$D$3,'Watershed Precip Data'!D11,'WS-2, WS-3, &amp; WS-4'!$B$6='Watershed Precip Data'!$E$3,'Watershed Precip Data'!E11,'WS-2, WS-3, &amp; WS-4'!$B$6='Watershed Precip Data'!$F$3,'Watershed Precip Data'!F11,'WS-2, WS-3, &amp; WS-4'!$B$6='Watershed Precip Data'!$G$3,'Watershed Precip Data'!G11,'WS-2, WS-3, &amp; WS-4'!$B$6='Watershed Precip Data'!$H$3,'Watershed Precip Data'!H11,'WS-2, WS-3, &amp; WS-4'!$B$6='Watershed Precip Data'!$I$3,'Watershed Precip Data'!I11,'WS-2, WS-3, &amp; WS-4'!$B$6='Watershed Precip Data'!$J$3,'Watershed Precip Data'!J11,'WS-2, WS-3, &amp; WS-4'!$B$6='Watershed Precip Data'!$K$3,'Watershed Precip Data'!K11)</f>
        <v>#N/A</v>
      </c>
      <c r="I9" s="72" t="e">
        <f t="shared" si="0"/>
        <v>#N/A</v>
      </c>
      <c r="J9" s="73" t="e">
        <f>_xlfn.IFS('WS-2, WS-3, &amp; WS-4'!$B$18="Yes",MIN(K9,G8+C9),'WS-2, WS-3, &amp; WS-4'!$B$18="No",0)</f>
        <v>#N/A</v>
      </c>
      <c r="K9" s="76">
        <f t="shared" si="4"/>
        <v>4.1333333333333333E-2</v>
      </c>
      <c r="S9" s="52">
        <v>7</v>
      </c>
      <c r="T9" s="47">
        <v>45</v>
      </c>
      <c r="U9" s="17">
        <v>0.52</v>
      </c>
      <c r="V9" s="44">
        <v>0.54</v>
      </c>
      <c r="W9" s="44">
        <v>0.56999999999999995</v>
      </c>
      <c r="X9" s="18">
        <v>0.6</v>
      </c>
      <c r="Y9" s="18">
        <v>6.25E-2</v>
      </c>
      <c r="Z9" s="47">
        <v>1.1000000000000001</v>
      </c>
      <c r="AB9" s="53">
        <v>7</v>
      </c>
      <c r="AC9" s="55" t="s">
        <v>64</v>
      </c>
      <c r="AD9" s="61">
        <v>0.11088199999999999</v>
      </c>
      <c r="AE9" s="47">
        <v>4.96</v>
      </c>
    </row>
    <row r="10" spans="1:31">
      <c r="A10" s="19">
        <v>1</v>
      </c>
      <c r="B10" s="18">
        <v>8</v>
      </c>
      <c r="C10" s="70" t="e">
        <f>'WS-2, WS-3, &amp; WS-4'!$B$28*'Water Supply Calcs'!$N$7*H10</f>
        <v>#VALUE!</v>
      </c>
      <c r="D10" s="70" t="e">
        <f t="shared" si="1"/>
        <v>#VALUE!</v>
      </c>
      <c r="E10" s="70" t="e">
        <f t="shared" si="5"/>
        <v>#VALUE!</v>
      </c>
      <c r="F10" s="71" t="e">
        <f t="shared" si="2"/>
        <v>#VALUE!</v>
      </c>
      <c r="G10" s="70" t="e">
        <f t="shared" si="3"/>
        <v>#VALUE!</v>
      </c>
      <c r="H10" s="209" t="e">
        <f>_xlfn.IFS('WS-2, WS-3, &amp; WS-4'!$B$6='Watershed Precip Data'!$C$3,'Watershed Precip Data'!C12,'WS-2, WS-3, &amp; WS-4'!$B$6='Watershed Precip Data'!$D$3,'Watershed Precip Data'!D12,'WS-2, WS-3, &amp; WS-4'!$B$6='Watershed Precip Data'!$E$3,'Watershed Precip Data'!E12,'WS-2, WS-3, &amp; WS-4'!$B$6='Watershed Precip Data'!$F$3,'Watershed Precip Data'!F12,'WS-2, WS-3, &amp; WS-4'!$B$6='Watershed Precip Data'!$G$3,'Watershed Precip Data'!G12,'WS-2, WS-3, &amp; WS-4'!$B$6='Watershed Precip Data'!$H$3,'Watershed Precip Data'!H12,'WS-2, WS-3, &amp; WS-4'!$B$6='Watershed Precip Data'!$I$3,'Watershed Precip Data'!I12,'WS-2, WS-3, &amp; WS-4'!$B$6='Watershed Precip Data'!$J$3,'Watershed Precip Data'!J12,'WS-2, WS-3, &amp; WS-4'!$B$6='Watershed Precip Data'!$K$3,'Watershed Precip Data'!K12)</f>
        <v>#N/A</v>
      </c>
      <c r="I10" s="72" t="e">
        <f t="shared" si="0"/>
        <v>#N/A</v>
      </c>
      <c r="J10" s="73" t="e">
        <f>_xlfn.IFS('WS-2, WS-3, &amp; WS-4'!$B$18="Yes",MIN(K10,G9+C10),'WS-2, WS-3, &amp; WS-4'!$B$18="No",0)</f>
        <v>#N/A</v>
      </c>
      <c r="K10" s="76">
        <f t="shared" si="4"/>
        <v>4.1333333333333333E-2</v>
      </c>
      <c r="S10" s="52">
        <v>8</v>
      </c>
      <c r="T10" s="47">
        <v>50</v>
      </c>
      <c r="U10" s="17">
        <v>0.55000000000000004</v>
      </c>
      <c r="V10" s="44">
        <v>0.57999999999999996</v>
      </c>
      <c r="W10" s="44">
        <v>0.6</v>
      </c>
      <c r="X10" s="18">
        <v>0.63</v>
      </c>
      <c r="Y10" s="18">
        <v>0.11111</v>
      </c>
      <c r="Z10" s="47">
        <v>1.1000000000000001</v>
      </c>
      <c r="AB10" s="53">
        <v>8</v>
      </c>
      <c r="AC10" s="55" t="s">
        <v>65</v>
      </c>
      <c r="AD10" s="61">
        <v>0.110989</v>
      </c>
      <c r="AE10" s="47">
        <v>4.6500000000000004</v>
      </c>
    </row>
    <row r="11" spans="1:31">
      <c r="A11" s="19">
        <v>1</v>
      </c>
      <c r="B11" s="18">
        <v>9</v>
      </c>
      <c r="C11" s="70" t="e">
        <f>'WS-2, WS-3, &amp; WS-4'!$B$28*'Water Supply Calcs'!$N$7*H11</f>
        <v>#VALUE!</v>
      </c>
      <c r="D11" s="70" t="e">
        <f t="shared" si="1"/>
        <v>#VALUE!</v>
      </c>
      <c r="E11" s="70" t="e">
        <f t="shared" si="5"/>
        <v>#VALUE!</v>
      </c>
      <c r="F11" s="71" t="e">
        <f t="shared" si="2"/>
        <v>#VALUE!</v>
      </c>
      <c r="G11" s="70" t="e">
        <f t="shared" si="3"/>
        <v>#VALUE!</v>
      </c>
      <c r="H11" s="209" t="e">
        <f>_xlfn.IFS('WS-2, WS-3, &amp; WS-4'!$B$6='Watershed Precip Data'!$C$3,'Watershed Precip Data'!C13,'WS-2, WS-3, &amp; WS-4'!$B$6='Watershed Precip Data'!$D$3,'Watershed Precip Data'!D13,'WS-2, WS-3, &amp; WS-4'!$B$6='Watershed Precip Data'!$E$3,'Watershed Precip Data'!E13,'WS-2, WS-3, &amp; WS-4'!$B$6='Watershed Precip Data'!$F$3,'Watershed Precip Data'!F13,'WS-2, WS-3, &amp; WS-4'!$B$6='Watershed Precip Data'!$G$3,'Watershed Precip Data'!G13,'WS-2, WS-3, &amp; WS-4'!$B$6='Watershed Precip Data'!$H$3,'Watershed Precip Data'!H13,'WS-2, WS-3, &amp; WS-4'!$B$6='Watershed Precip Data'!$I$3,'Watershed Precip Data'!I13,'WS-2, WS-3, &amp; WS-4'!$B$6='Watershed Precip Data'!$J$3,'Watershed Precip Data'!J13,'WS-2, WS-3, &amp; WS-4'!$B$6='Watershed Precip Data'!$K$3,'Watershed Precip Data'!K13)</f>
        <v>#N/A</v>
      </c>
      <c r="I11" s="72" t="e">
        <f t="shared" si="0"/>
        <v>#N/A</v>
      </c>
      <c r="J11" s="73" t="e">
        <f>_xlfn.IFS('WS-2, WS-3, &amp; WS-4'!$B$18="Yes",MIN(K11,G10+C11),'WS-2, WS-3, &amp; WS-4'!$B$18="No",0)</f>
        <v>#N/A</v>
      </c>
      <c r="K11" s="76">
        <f t="shared" si="4"/>
        <v>4.1333333333333333E-2</v>
      </c>
      <c r="S11" s="52">
        <v>9</v>
      </c>
      <c r="T11" s="47">
        <v>80</v>
      </c>
      <c r="U11" s="17">
        <v>0.76</v>
      </c>
      <c r="V11" s="44">
        <v>0.77</v>
      </c>
      <c r="W11" s="44">
        <v>0.78</v>
      </c>
      <c r="X11" s="18">
        <v>0.79</v>
      </c>
      <c r="Y11" s="18">
        <v>0.05</v>
      </c>
      <c r="Z11" s="47">
        <v>2.6</v>
      </c>
      <c r="AB11" s="53">
        <v>9</v>
      </c>
      <c r="AC11" s="55" t="s">
        <v>66</v>
      </c>
      <c r="AD11" s="61">
        <v>0.10399700000000001</v>
      </c>
      <c r="AE11" s="47">
        <v>3.9</v>
      </c>
    </row>
    <row r="12" spans="1:31">
      <c r="A12" s="19">
        <v>1</v>
      </c>
      <c r="B12" s="18">
        <v>10</v>
      </c>
      <c r="C12" s="70" t="e">
        <f>'WS-2, WS-3, &amp; WS-4'!$B$28*'Water Supply Calcs'!$N$7*H12</f>
        <v>#VALUE!</v>
      </c>
      <c r="D12" s="70" t="e">
        <f t="shared" si="1"/>
        <v>#VALUE!</v>
      </c>
      <c r="E12" s="70" t="e">
        <f t="shared" si="5"/>
        <v>#VALUE!</v>
      </c>
      <c r="F12" s="71" t="e">
        <f t="shared" si="2"/>
        <v>#VALUE!</v>
      </c>
      <c r="G12" s="70" t="e">
        <f t="shared" si="3"/>
        <v>#VALUE!</v>
      </c>
      <c r="H12" s="209" t="e">
        <f>_xlfn.IFS('WS-2, WS-3, &amp; WS-4'!$B$6='Watershed Precip Data'!$C$3,'Watershed Precip Data'!C14,'WS-2, WS-3, &amp; WS-4'!$B$6='Watershed Precip Data'!$D$3,'Watershed Precip Data'!D14,'WS-2, WS-3, &amp; WS-4'!$B$6='Watershed Precip Data'!$E$3,'Watershed Precip Data'!E14,'WS-2, WS-3, &amp; WS-4'!$B$6='Watershed Precip Data'!$F$3,'Watershed Precip Data'!F14,'WS-2, WS-3, &amp; WS-4'!$B$6='Watershed Precip Data'!$G$3,'Watershed Precip Data'!G14,'WS-2, WS-3, &amp; WS-4'!$B$6='Watershed Precip Data'!$H$3,'Watershed Precip Data'!H14,'WS-2, WS-3, &amp; WS-4'!$B$6='Watershed Precip Data'!$I$3,'Watershed Precip Data'!I14,'WS-2, WS-3, &amp; WS-4'!$B$6='Watershed Precip Data'!$J$3,'Watershed Precip Data'!J14,'WS-2, WS-3, &amp; WS-4'!$B$6='Watershed Precip Data'!$K$3,'Watershed Precip Data'!K14)</f>
        <v>#N/A</v>
      </c>
      <c r="I12" s="72" t="e">
        <f t="shared" si="0"/>
        <v>#N/A</v>
      </c>
      <c r="J12" s="73" t="e">
        <f>_xlfn.IFS('WS-2, WS-3, &amp; WS-4'!$B$18="Yes",MIN(K12,G11+C12),'WS-2, WS-3, &amp; WS-4'!$B$18="No",0)</f>
        <v>#N/A</v>
      </c>
      <c r="K12" s="76">
        <f t="shared" si="4"/>
        <v>4.1333333333333333E-2</v>
      </c>
      <c r="S12" s="52">
        <v>10</v>
      </c>
      <c r="T12" s="47">
        <v>65</v>
      </c>
      <c r="U12" s="17">
        <v>0.66</v>
      </c>
      <c r="V12" s="44">
        <v>0.67</v>
      </c>
      <c r="W12" s="44">
        <v>0.69</v>
      </c>
      <c r="X12" s="18">
        <v>0.71</v>
      </c>
      <c r="Y12" s="18">
        <v>8.5000000000000006E-2</v>
      </c>
      <c r="Z12" s="47">
        <v>2.5</v>
      </c>
      <c r="AB12" s="53">
        <v>10</v>
      </c>
      <c r="AC12" s="55" t="s">
        <v>67</v>
      </c>
      <c r="AD12" s="61">
        <v>9.0401999999999996E-2</v>
      </c>
      <c r="AE12" s="47">
        <v>2.79</v>
      </c>
    </row>
    <row r="13" spans="1:31">
      <c r="A13" s="19">
        <v>1</v>
      </c>
      <c r="B13" s="18">
        <v>11</v>
      </c>
      <c r="C13" s="70" t="e">
        <f>'WS-2, WS-3, &amp; WS-4'!$B$28*'Water Supply Calcs'!$N$7*H13</f>
        <v>#VALUE!</v>
      </c>
      <c r="D13" s="70" t="e">
        <f t="shared" si="1"/>
        <v>#VALUE!</v>
      </c>
      <c r="E13" s="70" t="e">
        <f t="shared" si="5"/>
        <v>#VALUE!</v>
      </c>
      <c r="F13" s="71" t="e">
        <f t="shared" si="2"/>
        <v>#VALUE!</v>
      </c>
      <c r="G13" s="70" t="e">
        <f t="shared" si="3"/>
        <v>#VALUE!</v>
      </c>
      <c r="H13" s="209" t="e">
        <f>_xlfn.IFS('WS-2, WS-3, &amp; WS-4'!$B$6='Watershed Precip Data'!$C$3,'Watershed Precip Data'!C15,'WS-2, WS-3, &amp; WS-4'!$B$6='Watershed Precip Data'!$D$3,'Watershed Precip Data'!D15,'WS-2, WS-3, &amp; WS-4'!$B$6='Watershed Precip Data'!$E$3,'Watershed Precip Data'!E15,'WS-2, WS-3, &amp; WS-4'!$B$6='Watershed Precip Data'!$F$3,'Watershed Precip Data'!F15,'WS-2, WS-3, &amp; WS-4'!$B$6='Watershed Precip Data'!$G$3,'Watershed Precip Data'!G15,'WS-2, WS-3, &amp; WS-4'!$B$6='Watershed Precip Data'!$H$3,'Watershed Precip Data'!H15,'WS-2, WS-3, &amp; WS-4'!$B$6='Watershed Precip Data'!$I$3,'Watershed Precip Data'!I15,'WS-2, WS-3, &amp; WS-4'!$B$6='Watershed Precip Data'!$J$3,'Watershed Precip Data'!J15,'WS-2, WS-3, &amp; WS-4'!$B$6='Watershed Precip Data'!$K$3,'Watershed Precip Data'!K15)</f>
        <v>#N/A</v>
      </c>
      <c r="I13" s="72" t="e">
        <f t="shared" si="0"/>
        <v>#N/A</v>
      </c>
      <c r="J13" s="73" t="e">
        <f>_xlfn.IFS('WS-2, WS-3, &amp; WS-4'!$B$18="Yes",MIN(K13,G12+C13),'WS-2, WS-3, &amp; WS-4'!$B$18="No",0)</f>
        <v>#N/A</v>
      </c>
      <c r="K13" s="76">
        <f t="shared" si="4"/>
        <v>4.1333333333333333E-2</v>
      </c>
      <c r="S13" s="52">
        <v>11</v>
      </c>
      <c r="T13" s="47">
        <v>90</v>
      </c>
      <c r="U13" s="17">
        <v>0.83</v>
      </c>
      <c r="V13" s="44">
        <v>0.84</v>
      </c>
      <c r="W13" s="44">
        <v>0.84</v>
      </c>
      <c r="X13" s="18">
        <v>0.85</v>
      </c>
      <c r="Y13" s="18">
        <v>0.05</v>
      </c>
      <c r="Z13" s="47">
        <v>0.4</v>
      </c>
      <c r="AB13" s="53">
        <v>11</v>
      </c>
      <c r="AC13" s="55" t="s">
        <v>68</v>
      </c>
      <c r="AD13" s="61">
        <v>7.5068999999999997E-2</v>
      </c>
      <c r="AE13" s="47">
        <v>1.8</v>
      </c>
    </row>
    <row r="14" spans="1:31">
      <c r="A14" s="19">
        <v>1</v>
      </c>
      <c r="B14" s="18">
        <v>12</v>
      </c>
      <c r="C14" s="70" t="e">
        <f>'WS-2, WS-3, &amp; WS-4'!$B$28*'Water Supply Calcs'!$N$7*H14</f>
        <v>#VALUE!</v>
      </c>
      <c r="D14" s="70" t="e">
        <f t="shared" si="1"/>
        <v>#VALUE!</v>
      </c>
      <c r="E14" s="70" t="e">
        <f t="shared" si="5"/>
        <v>#VALUE!</v>
      </c>
      <c r="F14" s="71" t="e">
        <f t="shared" si="2"/>
        <v>#VALUE!</v>
      </c>
      <c r="G14" s="70" t="e">
        <f t="shared" si="3"/>
        <v>#VALUE!</v>
      </c>
      <c r="H14" s="209" t="e">
        <f>_xlfn.IFS('WS-2, WS-3, &amp; WS-4'!$B$6='Watershed Precip Data'!$C$3,'Watershed Precip Data'!C16,'WS-2, WS-3, &amp; WS-4'!$B$6='Watershed Precip Data'!$D$3,'Watershed Precip Data'!D16,'WS-2, WS-3, &amp; WS-4'!$B$6='Watershed Precip Data'!$E$3,'Watershed Precip Data'!E16,'WS-2, WS-3, &amp; WS-4'!$B$6='Watershed Precip Data'!$F$3,'Watershed Precip Data'!F16,'WS-2, WS-3, &amp; WS-4'!$B$6='Watershed Precip Data'!$G$3,'Watershed Precip Data'!G16,'WS-2, WS-3, &amp; WS-4'!$B$6='Watershed Precip Data'!$H$3,'Watershed Precip Data'!H16,'WS-2, WS-3, &amp; WS-4'!$B$6='Watershed Precip Data'!$I$3,'Watershed Precip Data'!I16,'WS-2, WS-3, &amp; WS-4'!$B$6='Watershed Precip Data'!$J$3,'Watershed Precip Data'!J16,'WS-2, WS-3, &amp; WS-4'!$B$6='Watershed Precip Data'!$K$3,'Watershed Precip Data'!K16)</f>
        <v>#N/A</v>
      </c>
      <c r="I14" s="72" t="e">
        <f t="shared" si="0"/>
        <v>#N/A</v>
      </c>
      <c r="J14" s="73" t="e">
        <f>_xlfn.IFS('WS-2, WS-3, &amp; WS-4'!$B$18="Yes",MIN(K14,G13+C14),'WS-2, WS-3, &amp; WS-4'!$B$18="No",0)</f>
        <v>#N/A</v>
      </c>
      <c r="K14" s="76">
        <f t="shared" si="4"/>
        <v>4.1333333333333333E-2</v>
      </c>
      <c r="S14" s="52">
        <v>12</v>
      </c>
      <c r="T14" s="47">
        <v>80</v>
      </c>
      <c r="U14" s="17">
        <v>0.76</v>
      </c>
      <c r="V14" s="44">
        <v>0.77</v>
      </c>
      <c r="W14" s="44">
        <v>0.78</v>
      </c>
      <c r="X14" s="18">
        <v>0.79</v>
      </c>
      <c r="Y14" s="18">
        <v>0.05</v>
      </c>
      <c r="Z14" s="47">
        <v>0.8</v>
      </c>
      <c r="AB14" s="14">
        <v>12</v>
      </c>
      <c r="AC14" s="16" t="s">
        <v>69</v>
      </c>
      <c r="AD14" s="62">
        <v>6.3818E-2</v>
      </c>
      <c r="AE14" s="48">
        <v>1.24</v>
      </c>
    </row>
    <row r="15" spans="1:31">
      <c r="A15" s="19">
        <v>1</v>
      </c>
      <c r="B15" s="18">
        <v>13</v>
      </c>
      <c r="C15" s="70" t="e">
        <f>'WS-2, WS-3, &amp; WS-4'!$B$28*'Water Supply Calcs'!$N$7*H15</f>
        <v>#VALUE!</v>
      </c>
      <c r="D15" s="70" t="e">
        <f t="shared" si="1"/>
        <v>#VALUE!</v>
      </c>
      <c r="E15" s="70" t="e">
        <f t="shared" si="5"/>
        <v>#VALUE!</v>
      </c>
      <c r="F15" s="71" t="e">
        <f t="shared" si="2"/>
        <v>#VALUE!</v>
      </c>
      <c r="G15" s="70" t="e">
        <f t="shared" si="3"/>
        <v>#VALUE!</v>
      </c>
      <c r="H15" s="209" t="e">
        <f>_xlfn.IFS('WS-2, WS-3, &amp; WS-4'!$B$6='Watershed Precip Data'!$C$3,'Watershed Precip Data'!C17,'WS-2, WS-3, &amp; WS-4'!$B$6='Watershed Precip Data'!$D$3,'Watershed Precip Data'!D17,'WS-2, WS-3, &amp; WS-4'!$B$6='Watershed Precip Data'!$E$3,'Watershed Precip Data'!E17,'WS-2, WS-3, &amp; WS-4'!$B$6='Watershed Precip Data'!$F$3,'Watershed Precip Data'!F17,'WS-2, WS-3, &amp; WS-4'!$B$6='Watershed Precip Data'!$G$3,'Watershed Precip Data'!G17,'WS-2, WS-3, &amp; WS-4'!$B$6='Watershed Precip Data'!$H$3,'Watershed Precip Data'!H17,'WS-2, WS-3, &amp; WS-4'!$B$6='Watershed Precip Data'!$I$3,'Watershed Precip Data'!I17,'WS-2, WS-3, &amp; WS-4'!$B$6='Watershed Precip Data'!$J$3,'Watershed Precip Data'!J17,'WS-2, WS-3, &amp; WS-4'!$B$6='Watershed Precip Data'!$K$3,'Watershed Precip Data'!K17)</f>
        <v>#N/A</v>
      </c>
      <c r="I15" s="72" t="e">
        <f t="shared" si="0"/>
        <v>#N/A</v>
      </c>
      <c r="J15" s="73" t="e">
        <f>_xlfn.IFS('WS-2, WS-3, &amp; WS-4'!$B$18="Yes",MIN(K15,G14+C15),'WS-2, WS-3, &amp; WS-4'!$B$18="No",0)</f>
        <v>#N/A</v>
      </c>
      <c r="K15" s="76">
        <f t="shared" si="4"/>
        <v>4.1333333333333333E-2</v>
      </c>
      <c r="S15" s="52">
        <v>13</v>
      </c>
      <c r="T15" s="47">
        <v>85</v>
      </c>
      <c r="U15" s="17">
        <v>0.8</v>
      </c>
      <c r="V15" s="44">
        <v>0.8</v>
      </c>
      <c r="W15" s="44">
        <v>0.81</v>
      </c>
      <c r="X15" s="18">
        <v>0.82</v>
      </c>
      <c r="Y15" s="18">
        <v>0.05</v>
      </c>
      <c r="Z15" s="47">
        <v>0.8</v>
      </c>
    </row>
    <row r="16" spans="1:31">
      <c r="A16" s="19">
        <v>1</v>
      </c>
      <c r="B16" s="18">
        <v>14</v>
      </c>
      <c r="C16" s="70" t="e">
        <f>'WS-2, WS-3, &amp; WS-4'!$B$28*'Water Supply Calcs'!$N$7*H16</f>
        <v>#VALUE!</v>
      </c>
      <c r="D16" s="70" t="e">
        <f t="shared" si="1"/>
        <v>#VALUE!</v>
      </c>
      <c r="E16" s="70" t="e">
        <f t="shared" si="5"/>
        <v>#VALUE!</v>
      </c>
      <c r="F16" s="71" t="e">
        <f t="shared" si="2"/>
        <v>#VALUE!</v>
      </c>
      <c r="G16" s="70" t="e">
        <f t="shared" si="3"/>
        <v>#VALUE!</v>
      </c>
      <c r="H16" s="209" t="e">
        <f>_xlfn.IFS('WS-2, WS-3, &amp; WS-4'!$B$6='Watershed Precip Data'!$C$3,'Watershed Precip Data'!C18,'WS-2, WS-3, &amp; WS-4'!$B$6='Watershed Precip Data'!$D$3,'Watershed Precip Data'!D18,'WS-2, WS-3, &amp; WS-4'!$B$6='Watershed Precip Data'!$E$3,'Watershed Precip Data'!E18,'WS-2, WS-3, &amp; WS-4'!$B$6='Watershed Precip Data'!$F$3,'Watershed Precip Data'!F18,'WS-2, WS-3, &amp; WS-4'!$B$6='Watershed Precip Data'!$G$3,'Watershed Precip Data'!G18,'WS-2, WS-3, &amp; WS-4'!$B$6='Watershed Precip Data'!$H$3,'Watershed Precip Data'!H18,'WS-2, WS-3, &amp; WS-4'!$B$6='Watershed Precip Data'!$I$3,'Watershed Precip Data'!I18,'WS-2, WS-3, &amp; WS-4'!$B$6='Watershed Precip Data'!$J$3,'Watershed Precip Data'!J18,'WS-2, WS-3, &amp; WS-4'!$B$6='Watershed Precip Data'!$K$3,'Watershed Precip Data'!K18)</f>
        <v>#N/A</v>
      </c>
      <c r="I16" s="72" t="e">
        <f t="shared" si="0"/>
        <v>#N/A</v>
      </c>
      <c r="J16" s="73" t="e">
        <f>_xlfn.IFS('WS-2, WS-3, &amp; WS-4'!$B$18="Yes",MIN(K16,G15+C16),'WS-2, WS-3, &amp; WS-4'!$B$18="No",0)</f>
        <v>#N/A</v>
      </c>
      <c r="K16" s="76">
        <f t="shared" si="4"/>
        <v>4.1333333333333333E-2</v>
      </c>
      <c r="S16" s="52">
        <v>14</v>
      </c>
      <c r="T16" s="47">
        <v>90</v>
      </c>
      <c r="U16" s="17">
        <v>0.83</v>
      </c>
      <c r="V16" s="44">
        <v>0.84</v>
      </c>
      <c r="W16" s="44">
        <v>0.84</v>
      </c>
      <c r="X16" s="18">
        <v>0.85</v>
      </c>
      <c r="Y16" s="18">
        <v>0.05</v>
      </c>
      <c r="Z16" s="47">
        <v>1</v>
      </c>
    </row>
    <row r="17" spans="1:31">
      <c r="A17" s="19">
        <v>1</v>
      </c>
      <c r="B17" s="18">
        <v>15</v>
      </c>
      <c r="C17" s="70" t="e">
        <f>'WS-2, WS-3, &amp; WS-4'!$B$28*'Water Supply Calcs'!$N$7*H17</f>
        <v>#VALUE!</v>
      </c>
      <c r="D17" s="70" t="e">
        <f t="shared" si="1"/>
        <v>#VALUE!</v>
      </c>
      <c r="E17" s="70" t="e">
        <f t="shared" si="5"/>
        <v>#VALUE!</v>
      </c>
      <c r="F17" s="71" t="e">
        <f t="shared" si="2"/>
        <v>#VALUE!</v>
      </c>
      <c r="G17" s="70" t="e">
        <f t="shared" si="3"/>
        <v>#VALUE!</v>
      </c>
      <c r="H17" s="209" t="e">
        <f>_xlfn.IFS('WS-2, WS-3, &amp; WS-4'!$B$6='Watershed Precip Data'!$C$3,'Watershed Precip Data'!C19,'WS-2, WS-3, &amp; WS-4'!$B$6='Watershed Precip Data'!$D$3,'Watershed Precip Data'!D19,'WS-2, WS-3, &amp; WS-4'!$B$6='Watershed Precip Data'!$E$3,'Watershed Precip Data'!E19,'WS-2, WS-3, &amp; WS-4'!$B$6='Watershed Precip Data'!$F$3,'Watershed Precip Data'!F19,'WS-2, WS-3, &amp; WS-4'!$B$6='Watershed Precip Data'!$G$3,'Watershed Precip Data'!G19,'WS-2, WS-3, &amp; WS-4'!$B$6='Watershed Precip Data'!$H$3,'Watershed Precip Data'!H19,'WS-2, WS-3, &amp; WS-4'!$B$6='Watershed Precip Data'!$I$3,'Watershed Precip Data'!I19,'WS-2, WS-3, &amp; WS-4'!$B$6='Watershed Precip Data'!$J$3,'Watershed Precip Data'!J19,'WS-2, WS-3, &amp; WS-4'!$B$6='Watershed Precip Data'!$K$3,'Watershed Precip Data'!K19)</f>
        <v>#N/A</v>
      </c>
      <c r="I17" s="72" t="e">
        <f t="shared" si="0"/>
        <v>#N/A</v>
      </c>
      <c r="J17" s="73" t="e">
        <f>_xlfn.IFS('WS-2, WS-3, &amp; WS-4'!$B$18="Yes",MIN(K17,G16+C17),'WS-2, WS-3, &amp; WS-4'!$B$18="No",0)</f>
        <v>#N/A</v>
      </c>
      <c r="K17" s="76">
        <f t="shared" si="4"/>
        <v>4.1333333333333333E-2</v>
      </c>
      <c r="S17" s="52">
        <v>15</v>
      </c>
      <c r="T17" s="47">
        <v>90</v>
      </c>
      <c r="U17" s="17">
        <v>0.83</v>
      </c>
      <c r="V17" s="44">
        <v>0.84</v>
      </c>
      <c r="W17" s="44">
        <v>0.84</v>
      </c>
      <c r="X17" s="18">
        <v>0.85</v>
      </c>
      <c r="Y17" s="18">
        <v>0.05</v>
      </c>
      <c r="Z17" s="47">
        <v>0.4</v>
      </c>
      <c r="AE17" s="64"/>
    </row>
    <row r="18" spans="1:31">
      <c r="A18" s="19">
        <v>1</v>
      </c>
      <c r="B18" s="18">
        <v>16</v>
      </c>
      <c r="C18" s="70" t="e">
        <f>'WS-2, WS-3, &amp; WS-4'!$B$28*'Water Supply Calcs'!$N$7*H18</f>
        <v>#VALUE!</v>
      </c>
      <c r="D18" s="70" t="e">
        <f t="shared" si="1"/>
        <v>#VALUE!</v>
      </c>
      <c r="E18" s="70" t="e">
        <f t="shared" si="5"/>
        <v>#VALUE!</v>
      </c>
      <c r="F18" s="71" t="e">
        <f t="shared" si="2"/>
        <v>#VALUE!</v>
      </c>
      <c r="G18" s="70" t="e">
        <f t="shared" si="3"/>
        <v>#VALUE!</v>
      </c>
      <c r="H18" s="209" t="e">
        <f>_xlfn.IFS('WS-2, WS-3, &amp; WS-4'!$B$6='Watershed Precip Data'!$C$3,'Watershed Precip Data'!C20,'WS-2, WS-3, &amp; WS-4'!$B$6='Watershed Precip Data'!$D$3,'Watershed Precip Data'!D20,'WS-2, WS-3, &amp; WS-4'!$B$6='Watershed Precip Data'!$E$3,'Watershed Precip Data'!E20,'WS-2, WS-3, &amp; WS-4'!$B$6='Watershed Precip Data'!$F$3,'Watershed Precip Data'!F20,'WS-2, WS-3, &amp; WS-4'!$B$6='Watershed Precip Data'!$G$3,'Watershed Precip Data'!G20,'WS-2, WS-3, &amp; WS-4'!$B$6='Watershed Precip Data'!$H$3,'Watershed Precip Data'!H20,'WS-2, WS-3, &amp; WS-4'!$B$6='Watershed Precip Data'!$I$3,'Watershed Precip Data'!I20,'WS-2, WS-3, &amp; WS-4'!$B$6='Watershed Precip Data'!$J$3,'Watershed Precip Data'!J20,'WS-2, WS-3, &amp; WS-4'!$B$6='Watershed Precip Data'!$K$3,'Watershed Precip Data'!K20)</f>
        <v>#N/A</v>
      </c>
      <c r="I18" s="72" t="e">
        <f t="shared" si="0"/>
        <v>#N/A</v>
      </c>
      <c r="J18" s="73" t="e">
        <f>_xlfn.IFS('WS-2, WS-3, &amp; WS-4'!$B$18="Yes",MIN(K18,G17+C18),'WS-2, WS-3, &amp; WS-4'!$B$18="No",0)</f>
        <v>#N/A</v>
      </c>
      <c r="K18" s="76">
        <f t="shared" si="4"/>
        <v>4.1333333333333333E-2</v>
      </c>
      <c r="S18" s="51">
        <v>16</v>
      </c>
      <c r="T18" s="49">
        <v>95</v>
      </c>
      <c r="U18" s="22">
        <v>0.87</v>
      </c>
      <c r="V18" s="23">
        <v>0.87</v>
      </c>
      <c r="W18" s="23">
        <v>0.87</v>
      </c>
      <c r="X18" s="43">
        <v>0.87</v>
      </c>
      <c r="Y18" s="43">
        <v>0.05</v>
      </c>
      <c r="Z18" s="48">
        <v>0.4</v>
      </c>
    </row>
    <row r="19" spans="1:31">
      <c r="A19" s="19">
        <v>1</v>
      </c>
      <c r="B19" s="18">
        <v>17</v>
      </c>
      <c r="C19" s="70" t="e">
        <f>'WS-2, WS-3, &amp; WS-4'!$B$28*'Water Supply Calcs'!$N$7*H19</f>
        <v>#VALUE!</v>
      </c>
      <c r="D19" s="70" t="e">
        <f t="shared" si="1"/>
        <v>#VALUE!</v>
      </c>
      <c r="E19" s="70" t="e">
        <f t="shared" si="5"/>
        <v>#VALUE!</v>
      </c>
      <c r="F19" s="71" t="e">
        <f t="shared" si="2"/>
        <v>#VALUE!</v>
      </c>
      <c r="G19" s="70" t="e">
        <f t="shared" si="3"/>
        <v>#VALUE!</v>
      </c>
      <c r="H19" s="209" t="e">
        <f>_xlfn.IFS('WS-2, WS-3, &amp; WS-4'!$B$6='Watershed Precip Data'!$C$3,'Watershed Precip Data'!C21,'WS-2, WS-3, &amp; WS-4'!$B$6='Watershed Precip Data'!$D$3,'Watershed Precip Data'!D21,'WS-2, WS-3, &amp; WS-4'!$B$6='Watershed Precip Data'!$E$3,'Watershed Precip Data'!E21,'WS-2, WS-3, &amp; WS-4'!$B$6='Watershed Precip Data'!$F$3,'Watershed Precip Data'!F21,'WS-2, WS-3, &amp; WS-4'!$B$6='Watershed Precip Data'!$G$3,'Watershed Precip Data'!G21,'WS-2, WS-3, &amp; WS-4'!$B$6='Watershed Precip Data'!$H$3,'Watershed Precip Data'!H21,'WS-2, WS-3, &amp; WS-4'!$B$6='Watershed Precip Data'!$I$3,'Watershed Precip Data'!I21,'WS-2, WS-3, &amp; WS-4'!$B$6='Watershed Precip Data'!$J$3,'Watershed Precip Data'!J21,'WS-2, WS-3, &amp; WS-4'!$B$6='Watershed Precip Data'!$K$3,'Watershed Precip Data'!K21)</f>
        <v>#N/A</v>
      </c>
      <c r="I19" s="72" t="e">
        <f t="shared" si="0"/>
        <v>#N/A</v>
      </c>
      <c r="J19" s="73" t="e">
        <f>_xlfn.IFS('WS-2, WS-3, &amp; WS-4'!$B$18="Yes",MIN(K19,G18+C19),'WS-2, WS-3, &amp; WS-4'!$B$18="No",0)</f>
        <v>#N/A</v>
      </c>
      <c r="K19" s="76">
        <f t="shared" si="4"/>
        <v>4.1333333333333333E-2</v>
      </c>
      <c r="U19" s="42"/>
      <c r="V19" s="3"/>
      <c r="W19" s="3"/>
      <c r="Z19" s="64"/>
    </row>
    <row r="20" spans="1:31">
      <c r="A20" s="19">
        <v>1</v>
      </c>
      <c r="B20" s="18">
        <v>18</v>
      </c>
      <c r="C20" s="70" t="e">
        <f>'WS-2, WS-3, &amp; WS-4'!$B$28*'Water Supply Calcs'!$N$7*H20</f>
        <v>#VALUE!</v>
      </c>
      <c r="D20" s="70" t="e">
        <f t="shared" si="1"/>
        <v>#VALUE!</v>
      </c>
      <c r="E20" s="70" t="e">
        <f t="shared" si="5"/>
        <v>#VALUE!</v>
      </c>
      <c r="F20" s="71" t="e">
        <f t="shared" si="2"/>
        <v>#VALUE!</v>
      </c>
      <c r="G20" s="70" t="e">
        <f t="shared" si="3"/>
        <v>#VALUE!</v>
      </c>
      <c r="H20" s="209" t="e">
        <f>_xlfn.IFS('WS-2, WS-3, &amp; WS-4'!$B$6='Watershed Precip Data'!$C$3,'Watershed Precip Data'!C22,'WS-2, WS-3, &amp; WS-4'!$B$6='Watershed Precip Data'!$D$3,'Watershed Precip Data'!D22,'WS-2, WS-3, &amp; WS-4'!$B$6='Watershed Precip Data'!$E$3,'Watershed Precip Data'!E22,'WS-2, WS-3, &amp; WS-4'!$B$6='Watershed Precip Data'!$F$3,'Watershed Precip Data'!F22,'WS-2, WS-3, &amp; WS-4'!$B$6='Watershed Precip Data'!$G$3,'Watershed Precip Data'!G22,'WS-2, WS-3, &amp; WS-4'!$B$6='Watershed Precip Data'!$H$3,'Watershed Precip Data'!H22,'WS-2, WS-3, &amp; WS-4'!$B$6='Watershed Precip Data'!$I$3,'Watershed Precip Data'!I22,'WS-2, WS-3, &amp; WS-4'!$B$6='Watershed Precip Data'!$J$3,'Watershed Precip Data'!J22,'WS-2, WS-3, &amp; WS-4'!$B$6='Watershed Precip Data'!$K$3,'Watershed Precip Data'!K22)</f>
        <v>#N/A</v>
      </c>
      <c r="I20" s="72" t="e">
        <f t="shared" si="0"/>
        <v>#N/A</v>
      </c>
      <c r="J20" s="73" t="e">
        <f>_xlfn.IFS('WS-2, WS-3, &amp; WS-4'!$B$18="Yes",MIN(K20,G19+C20),'WS-2, WS-3, &amp; WS-4'!$B$18="No",0)</f>
        <v>#N/A</v>
      </c>
      <c r="K20" s="76">
        <f t="shared" si="4"/>
        <v>4.1333333333333333E-2</v>
      </c>
      <c r="U20" s="42"/>
      <c r="V20" s="3"/>
      <c r="W20" s="3"/>
      <c r="Y20" s="64"/>
    </row>
    <row r="21" spans="1:31">
      <c r="A21" s="19">
        <v>1</v>
      </c>
      <c r="B21" s="18">
        <v>19</v>
      </c>
      <c r="C21" s="70" t="e">
        <f>'WS-2, WS-3, &amp; WS-4'!$B$28*'Water Supply Calcs'!$N$7*H21</f>
        <v>#VALUE!</v>
      </c>
      <c r="D21" s="70" t="e">
        <f t="shared" si="1"/>
        <v>#VALUE!</v>
      </c>
      <c r="E21" s="70" t="e">
        <f t="shared" si="5"/>
        <v>#VALUE!</v>
      </c>
      <c r="F21" s="71" t="e">
        <f t="shared" si="2"/>
        <v>#VALUE!</v>
      </c>
      <c r="G21" s="70" t="e">
        <f t="shared" si="3"/>
        <v>#VALUE!</v>
      </c>
      <c r="H21" s="209" t="e">
        <f>_xlfn.IFS('WS-2, WS-3, &amp; WS-4'!$B$6='Watershed Precip Data'!$C$3,'Watershed Precip Data'!C23,'WS-2, WS-3, &amp; WS-4'!$B$6='Watershed Precip Data'!$D$3,'Watershed Precip Data'!D23,'WS-2, WS-3, &amp; WS-4'!$B$6='Watershed Precip Data'!$E$3,'Watershed Precip Data'!E23,'WS-2, WS-3, &amp; WS-4'!$B$6='Watershed Precip Data'!$F$3,'Watershed Precip Data'!F23,'WS-2, WS-3, &amp; WS-4'!$B$6='Watershed Precip Data'!$G$3,'Watershed Precip Data'!G23,'WS-2, WS-3, &amp; WS-4'!$B$6='Watershed Precip Data'!$H$3,'Watershed Precip Data'!H23,'WS-2, WS-3, &amp; WS-4'!$B$6='Watershed Precip Data'!$I$3,'Watershed Precip Data'!I23,'WS-2, WS-3, &amp; WS-4'!$B$6='Watershed Precip Data'!$J$3,'Watershed Precip Data'!J23,'WS-2, WS-3, &amp; WS-4'!$B$6='Watershed Precip Data'!$K$3,'Watershed Precip Data'!K23)</f>
        <v>#N/A</v>
      </c>
      <c r="I21" s="72" t="e">
        <f t="shared" si="0"/>
        <v>#N/A</v>
      </c>
      <c r="J21" s="73" t="e">
        <f>_xlfn.IFS('WS-2, WS-3, &amp; WS-4'!$B$18="Yes",MIN(K21,G20+C21),'WS-2, WS-3, &amp; WS-4'!$B$18="No",0)</f>
        <v>#N/A</v>
      </c>
      <c r="K21" s="76">
        <f t="shared" si="4"/>
        <v>4.1333333333333333E-2</v>
      </c>
    </row>
    <row r="22" spans="1:31">
      <c r="A22" s="19">
        <v>1</v>
      </c>
      <c r="B22" s="18">
        <v>20</v>
      </c>
      <c r="C22" s="70" t="e">
        <f>'WS-2, WS-3, &amp; WS-4'!$B$28*'Water Supply Calcs'!$N$7*H22</f>
        <v>#VALUE!</v>
      </c>
      <c r="D22" s="70" t="e">
        <f t="shared" si="1"/>
        <v>#VALUE!</v>
      </c>
      <c r="E22" s="70" t="e">
        <f>MAX(0,F22-$N$8)</f>
        <v>#VALUE!</v>
      </c>
      <c r="F22" s="71" t="e">
        <f t="shared" si="2"/>
        <v>#VALUE!</v>
      </c>
      <c r="G22" s="70" t="e">
        <f t="shared" si="3"/>
        <v>#VALUE!</v>
      </c>
      <c r="H22" s="209" t="e">
        <f>_xlfn.IFS('WS-2, WS-3, &amp; WS-4'!$B$6='Watershed Precip Data'!$C$3,'Watershed Precip Data'!C24,'WS-2, WS-3, &amp; WS-4'!$B$6='Watershed Precip Data'!$D$3,'Watershed Precip Data'!D24,'WS-2, WS-3, &amp; WS-4'!$B$6='Watershed Precip Data'!$E$3,'Watershed Precip Data'!E24,'WS-2, WS-3, &amp; WS-4'!$B$6='Watershed Precip Data'!$F$3,'Watershed Precip Data'!F24,'WS-2, WS-3, &amp; WS-4'!$B$6='Watershed Precip Data'!$G$3,'Watershed Precip Data'!G24,'WS-2, WS-3, &amp; WS-4'!$B$6='Watershed Precip Data'!$H$3,'Watershed Precip Data'!H24,'WS-2, WS-3, &amp; WS-4'!$B$6='Watershed Precip Data'!$I$3,'Watershed Precip Data'!I24,'WS-2, WS-3, &amp; WS-4'!$B$6='Watershed Precip Data'!$J$3,'Watershed Precip Data'!J24,'WS-2, WS-3, &amp; WS-4'!$B$6='Watershed Precip Data'!$K$3,'Watershed Precip Data'!K24)</f>
        <v>#N/A</v>
      </c>
      <c r="I22" s="72" t="e">
        <f t="shared" si="0"/>
        <v>#N/A</v>
      </c>
      <c r="J22" s="73" t="e">
        <f>_xlfn.IFS('WS-2, WS-3, &amp; WS-4'!$B$18="Yes",MIN(K22,G21+C22),'WS-2, WS-3, &amp; WS-4'!$B$18="No",0)</f>
        <v>#N/A</v>
      </c>
      <c r="K22" s="76">
        <f t="shared" si="4"/>
        <v>4.1333333333333333E-2</v>
      </c>
    </row>
    <row r="23" spans="1:31">
      <c r="A23" s="19">
        <v>1</v>
      </c>
      <c r="B23" s="18">
        <v>21</v>
      </c>
      <c r="C23" s="70" t="e">
        <f>'WS-2, WS-3, &amp; WS-4'!$B$28*'Water Supply Calcs'!$N$7*H23</f>
        <v>#VALUE!</v>
      </c>
      <c r="D23" s="70" t="e">
        <f t="shared" si="1"/>
        <v>#VALUE!</v>
      </c>
      <c r="E23" s="70" t="e">
        <f t="shared" si="5"/>
        <v>#VALUE!</v>
      </c>
      <c r="F23" s="71" t="e">
        <f t="shared" si="2"/>
        <v>#VALUE!</v>
      </c>
      <c r="G23" s="70" t="e">
        <f t="shared" si="3"/>
        <v>#VALUE!</v>
      </c>
      <c r="H23" s="209" t="e">
        <f>_xlfn.IFS('WS-2, WS-3, &amp; WS-4'!$B$6='Watershed Precip Data'!$C$3,'Watershed Precip Data'!C25,'WS-2, WS-3, &amp; WS-4'!$B$6='Watershed Precip Data'!$D$3,'Watershed Precip Data'!D25,'WS-2, WS-3, &amp; WS-4'!$B$6='Watershed Precip Data'!$E$3,'Watershed Precip Data'!E25,'WS-2, WS-3, &amp; WS-4'!$B$6='Watershed Precip Data'!$F$3,'Watershed Precip Data'!F25,'WS-2, WS-3, &amp; WS-4'!$B$6='Watershed Precip Data'!$G$3,'Watershed Precip Data'!G25,'WS-2, WS-3, &amp; WS-4'!$B$6='Watershed Precip Data'!$H$3,'Watershed Precip Data'!H25,'WS-2, WS-3, &amp; WS-4'!$B$6='Watershed Precip Data'!$I$3,'Watershed Precip Data'!I25,'WS-2, WS-3, &amp; WS-4'!$B$6='Watershed Precip Data'!$J$3,'Watershed Precip Data'!J25,'WS-2, WS-3, &amp; WS-4'!$B$6='Watershed Precip Data'!$K$3,'Watershed Precip Data'!K25)</f>
        <v>#N/A</v>
      </c>
      <c r="I23" s="72" t="e">
        <f t="shared" si="0"/>
        <v>#N/A</v>
      </c>
      <c r="J23" s="73" t="e">
        <f>_xlfn.IFS('WS-2, WS-3, &amp; WS-4'!$B$18="Yes",MIN(K23,G22+C23),'WS-2, WS-3, &amp; WS-4'!$B$18="No",0)</f>
        <v>#N/A</v>
      </c>
      <c r="K23" s="76">
        <f t="shared" si="4"/>
        <v>4.1333333333333333E-2</v>
      </c>
    </row>
    <row r="24" spans="1:31">
      <c r="A24" s="19">
        <v>1</v>
      </c>
      <c r="B24" s="18">
        <v>22</v>
      </c>
      <c r="C24" s="70" t="e">
        <f>'WS-2, WS-3, &amp; WS-4'!$B$28*'Water Supply Calcs'!$N$7*H24</f>
        <v>#VALUE!</v>
      </c>
      <c r="D24" s="70" t="e">
        <f t="shared" si="1"/>
        <v>#VALUE!</v>
      </c>
      <c r="E24" s="70" t="e">
        <f t="shared" si="5"/>
        <v>#VALUE!</v>
      </c>
      <c r="F24" s="71" t="e">
        <f t="shared" si="2"/>
        <v>#VALUE!</v>
      </c>
      <c r="G24" s="70" t="e">
        <f t="shared" si="3"/>
        <v>#VALUE!</v>
      </c>
      <c r="H24" s="209" t="e">
        <f>_xlfn.IFS('WS-2, WS-3, &amp; WS-4'!$B$6='Watershed Precip Data'!$C$3,'Watershed Precip Data'!C26,'WS-2, WS-3, &amp; WS-4'!$B$6='Watershed Precip Data'!$D$3,'Watershed Precip Data'!D26,'WS-2, WS-3, &amp; WS-4'!$B$6='Watershed Precip Data'!$E$3,'Watershed Precip Data'!E26,'WS-2, WS-3, &amp; WS-4'!$B$6='Watershed Precip Data'!$F$3,'Watershed Precip Data'!F26,'WS-2, WS-3, &amp; WS-4'!$B$6='Watershed Precip Data'!$G$3,'Watershed Precip Data'!G26,'WS-2, WS-3, &amp; WS-4'!$B$6='Watershed Precip Data'!$H$3,'Watershed Precip Data'!H26,'WS-2, WS-3, &amp; WS-4'!$B$6='Watershed Precip Data'!$I$3,'Watershed Precip Data'!I26,'WS-2, WS-3, &amp; WS-4'!$B$6='Watershed Precip Data'!$J$3,'Watershed Precip Data'!J26,'WS-2, WS-3, &amp; WS-4'!$B$6='Watershed Precip Data'!$K$3,'Watershed Precip Data'!K26)</f>
        <v>#N/A</v>
      </c>
      <c r="I24" s="72" t="e">
        <f t="shared" si="0"/>
        <v>#N/A</v>
      </c>
      <c r="J24" s="73" t="e">
        <f>_xlfn.IFS('WS-2, WS-3, &amp; WS-4'!$B$18="Yes",MIN(K24,G23+C24),'WS-2, WS-3, &amp; WS-4'!$B$18="No",0)</f>
        <v>#N/A</v>
      </c>
      <c r="K24" s="76">
        <f t="shared" si="4"/>
        <v>4.1333333333333333E-2</v>
      </c>
    </row>
    <row r="25" spans="1:31">
      <c r="A25" s="19">
        <v>1</v>
      </c>
      <c r="B25" s="18">
        <v>23</v>
      </c>
      <c r="C25" s="70" t="e">
        <f>'WS-2, WS-3, &amp; WS-4'!$B$28*'Water Supply Calcs'!$N$7*H25</f>
        <v>#VALUE!</v>
      </c>
      <c r="D25" s="70" t="e">
        <f t="shared" si="1"/>
        <v>#VALUE!</v>
      </c>
      <c r="E25" s="70" t="e">
        <f t="shared" si="5"/>
        <v>#VALUE!</v>
      </c>
      <c r="F25" s="71" t="e">
        <f t="shared" si="2"/>
        <v>#VALUE!</v>
      </c>
      <c r="G25" s="70" t="e">
        <f t="shared" si="3"/>
        <v>#VALUE!</v>
      </c>
      <c r="H25" s="209" t="e">
        <f>_xlfn.IFS('WS-2, WS-3, &amp; WS-4'!$B$6='Watershed Precip Data'!$C$3,'Watershed Precip Data'!C27,'WS-2, WS-3, &amp; WS-4'!$B$6='Watershed Precip Data'!$D$3,'Watershed Precip Data'!D27,'WS-2, WS-3, &amp; WS-4'!$B$6='Watershed Precip Data'!$E$3,'Watershed Precip Data'!E27,'WS-2, WS-3, &amp; WS-4'!$B$6='Watershed Precip Data'!$F$3,'Watershed Precip Data'!F27,'WS-2, WS-3, &amp; WS-4'!$B$6='Watershed Precip Data'!$G$3,'Watershed Precip Data'!G27,'WS-2, WS-3, &amp; WS-4'!$B$6='Watershed Precip Data'!$H$3,'Watershed Precip Data'!H27,'WS-2, WS-3, &amp; WS-4'!$B$6='Watershed Precip Data'!$I$3,'Watershed Precip Data'!I27,'WS-2, WS-3, &amp; WS-4'!$B$6='Watershed Precip Data'!$J$3,'Watershed Precip Data'!J27,'WS-2, WS-3, &amp; WS-4'!$B$6='Watershed Precip Data'!$K$3,'Watershed Precip Data'!K27)</f>
        <v>#N/A</v>
      </c>
      <c r="I25" s="72" t="e">
        <f t="shared" si="0"/>
        <v>#N/A</v>
      </c>
      <c r="J25" s="73" t="e">
        <f>_xlfn.IFS('WS-2, WS-3, &amp; WS-4'!$B$18="Yes",MIN(K25,G24+C25),'WS-2, WS-3, &amp; WS-4'!$B$18="No",0)</f>
        <v>#N/A</v>
      </c>
      <c r="K25" s="76">
        <f t="shared" si="4"/>
        <v>4.1333333333333333E-2</v>
      </c>
    </row>
    <row r="26" spans="1:31">
      <c r="A26" s="19">
        <v>1</v>
      </c>
      <c r="B26" s="18">
        <v>24</v>
      </c>
      <c r="C26" s="70" t="e">
        <f>'WS-2, WS-3, &amp; WS-4'!$B$28*'Water Supply Calcs'!$N$7*H26</f>
        <v>#VALUE!</v>
      </c>
      <c r="D26" s="70" t="e">
        <f t="shared" si="1"/>
        <v>#VALUE!</v>
      </c>
      <c r="E26" s="70" t="e">
        <f t="shared" si="5"/>
        <v>#VALUE!</v>
      </c>
      <c r="F26" s="71" t="e">
        <f t="shared" si="2"/>
        <v>#VALUE!</v>
      </c>
      <c r="G26" s="70" t="e">
        <f t="shared" si="3"/>
        <v>#VALUE!</v>
      </c>
      <c r="H26" s="209" t="e">
        <f>_xlfn.IFS('WS-2, WS-3, &amp; WS-4'!$B$6='Watershed Precip Data'!$C$3,'Watershed Precip Data'!C28,'WS-2, WS-3, &amp; WS-4'!$B$6='Watershed Precip Data'!$D$3,'Watershed Precip Data'!D28,'WS-2, WS-3, &amp; WS-4'!$B$6='Watershed Precip Data'!$E$3,'Watershed Precip Data'!E28,'WS-2, WS-3, &amp; WS-4'!$B$6='Watershed Precip Data'!$F$3,'Watershed Precip Data'!F28,'WS-2, WS-3, &amp; WS-4'!$B$6='Watershed Precip Data'!$G$3,'Watershed Precip Data'!G28,'WS-2, WS-3, &amp; WS-4'!$B$6='Watershed Precip Data'!$H$3,'Watershed Precip Data'!H28,'WS-2, WS-3, &amp; WS-4'!$B$6='Watershed Precip Data'!$I$3,'Watershed Precip Data'!I28,'WS-2, WS-3, &amp; WS-4'!$B$6='Watershed Precip Data'!$J$3,'Watershed Precip Data'!J28,'WS-2, WS-3, &amp; WS-4'!$B$6='Watershed Precip Data'!$K$3,'Watershed Precip Data'!K28)</f>
        <v>#N/A</v>
      </c>
      <c r="I26" s="72" t="e">
        <f t="shared" si="0"/>
        <v>#N/A</v>
      </c>
      <c r="J26" s="73" t="e">
        <f>_xlfn.IFS('WS-2, WS-3, &amp; WS-4'!$B$18="Yes",MIN(K26,G25+C26),'WS-2, WS-3, &amp; WS-4'!$B$18="No",0)</f>
        <v>#N/A</v>
      </c>
      <c r="K26" s="76">
        <f t="shared" si="4"/>
        <v>4.1333333333333333E-2</v>
      </c>
    </row>
    <row r="27" spans="1:31">
      <c r="A27" s="19">
        <v>1</v>
      </c>
      <c r="B27" s="18">
        <v>25</v>
      </c>
      <c r="C27" s="70" t="e">
        <f>'WS-2, WS-3, &amp; WS-4'!$B$28*'Water Supply Calcs'!$N$7*H27</f>
        <v>#VALUE!</v>
      </c>
      <c r="D27" s="70" t="e">
        <f t="shared" si="1"/>
        <v>#VALUE!</v>
      </c>
      <c r="E27" s="70" t="e">
        <f t="shared" si="5"/>
        <v>#VALUE!</v>
      </c>
      <c r="F27" s="71" t="e">
        <f t="shared" si="2"/>
        <v>#VALUE!</v>
      </c>
      <c r="G27" s="70" t="e">
        <f t="shared" si="3"/>
        <v>#VALUE!</v>
      </c>
      <c r="H27" s="209" t="e">
        <f>_xlfn.IFS('WS-2, WS-3, &amp; WS-4'!$B$6='Watershed Precip Data'!$C$3,'Watershed Precip Data'!C29,'WS-2, WS-3, &amp; WS-4'!$B$6='Watershed Precip Data'!$D$3,'Watershed Precip Data'!D29,'WS-2, WS-3, &amp; WS-4'!$B$6='Watershed Precip Data'!$E$3,'Watershed Precip Data'!E29,'WS-2, WS-3, &amp; WS-4'!$B$6='Watershed Precip Data'!$F$3,'Watershed Precip Data'!F29,'WS-2, WS-3, &amp; WS-4'!$B$6='Watershed Precip Data'!$G$3,'Watershed Precip Data'!G29,'WS-2, WS-3, &amp; WS-4'!$B$6='Watershed Precip Data'!$H$3,'Watershed Precip Data'!H29,'WS-2, WS-3, &amp; WS-4'!$B$6='Watershed Precip Data'!$I$3,'Watershed Precip Data'!I29,'WS-2, WS-3, &amp; WS-4'!$B$6='Watershed Precip Data'!$J$3,'Watershed Precip Data'!J29,'WS-2, WS-3, &amp; WS-4'!$B$6='Watershed Precip Data'!$K$3,'Watershed Precip Data'!K29)</f>
        <v>#N/A</v>
      </c>
      <c r="I27" s="72" t="e">
        <f t="shared" si="0"/>
        <v>#N/A</v>
      </c>
      <c r="J27" s="73" t="e">
        <f>_xlfn.IFS('WS-2, WS-3, &amp; WS-4'!$B$18="Yes",MIN(K27,G26+C27),'WS-2, WS-3, &amp; WS-4'!$B$18="No",0)</f>
        <v>#N/A</v>
      </c>
      <c r="K27" s="76">
        <f t="shared" si="4"/>
        <v>4.1333333333333333E-2</v>
      </c>
    </row>
    <row r="28" spans="1:31">
      <c r="A28" s="19">
        <v>1</v>
      </c>
      <c r="B28" s="18">
        <v>26</v>
      </c>
      <c r="C28" s="70" t="e">
        <f>'WS-2, WS-3, &amp; WS-4'!$B$28*'Water Supply Calcs'!$N$7*H28</f>
        <v>#VALUE!</v>
      </c>
      <c r="D28" s="70" t="e">
        <f t="shared" si="1"/>
        <v>#VALUE!</v>
      </c>
      <c r="E28" s="70" t="e">
        <f t="shared" si="5"/>
        <v>#VALUE!</v>
      </c>
      <c r="F28" s="71" t="e">
        <f t="shared" si="2"/>
        <v>#VALUE!</v>
      </c>
      <c r="G28" s="70" t="e">
        <f t="shared" si="3"/>
        <v>#VALUE!</v>
      </c>
      <c r="H28" s="209" t="e">
        <f>_xlfn.IFS('WS-2, WS-3, &amp; WS-4'!$B$6='Watershed Precip Data'!$C$3,'Watershed Precip Data'!C30,'WS-2, WS-3, &amp; WS-4'!$B$6='Watershed Precip Data'!$D$3,'Watershed Precip Data'!D30,'WS-2, WS-3, &amp; WS-4'!$B$6='Watershed Precip Data'!$E$3,'Watershed Precip Data'!E30,'WS-2, WS-3, &amp; WS-4'!$B$6='Watershed Precip Data'!$F$3,'Watershed Precip Data'!F30,'WS-2, WS-3, &amp; WS-4'!$B$6='Watershed Precip Data'!$G$3,'Watershed Precip Data'!G30,'WS-2, WS-3, &amp; WS-4'!$B$6='Watershed Precip Data'!$H$3,'Watershed Precip Data'!H30,'WS-2, WS-3, &amp; WS-4'!$B$6='Watershed Precip Data'!$I$3,'Watershed Precip Data'!I30,'WS-2, WS-3, &amp; WS-4'!$B$6='Watershed Precip Data'!$J$3,'Watershed Precip Data'!J30,'WS-2, WS-3, &amp; WS-4'!$B$6='Watershed Precip Data'!$K$3,'Watershed Precip Data'!K30)</f>
        <v>#N/A</v>
      </c>
      <c r="I28" s="72" t="e">
        <f t="shared" si="0"/>
        <v>#N/A</v>
      </c>
      <c r="J28" s="73" t="e">
        <f>_xlfn.IFS('WS-2, WS-3, &amp; WS-4'!$B$18="Yes",MIN(K28,G27+C28),'WS-2, WS-3, &amp; WS-4'!$B$18="No",0)</f>
        <v>#N/A</v>
      </c>
      <c r="K28" s="76">
        <f t="shared" si="4"/>
        <v>4.1333333333333333E-2</v>
      </c>
    </row>
    <row r="29" spans="1:31">
      <c r="A29" s="19">
        <v>1</v>
      </c>
      <c r="B29" s="18">
        <v>27</v>
      </c>
      <c r="C29" s="70" t="e">
        <f>'WS-2, WS-3, &amp; WS-4'!$B$28*'Water Supply Calcs'!$N$7*H29</f>
        <v>#VALUE!</v>
      </c>
      <c r="D29" s="70" t="e">
        <f t="shared" si="1"/>
        <v>#VALUE!</v>
      </c>
      <c r="E29" s="70" t="e">
        <f t="shared" si="5"/>
        <v>#VALUE!</v>
      </c>
      <c r="F29" s="71" t="e">
        <f t="shared" si="2"/>
        <v>#VALUE!</v>
      </c>
      <c r="G29" s="70" t="e">
        <f t="shared" si="3"/>
        <v>#VALUE!</v>
      </c>
      <c r="H29" s="209" t="e">
        <f>_xlfn.IFS('WS-2, WS-3, &amp; WS-4'!$B$6='Watershed Precip Data'!$C$3,'Watershed Precip Data'!C31,'WS-2, WS-3, &amp; WS-4'!$B$6='Watershed Precip Data'!$D$3,'Watershed Precip Data'!D31,'WS-2, WS-3, &amp; WS-4'!$B$6='Watershed Precip Data'!$E$3,'Watershed Precip Data'!E31,'WS-2, WS-3, &amp; WS-4'!$B$6='Watershed Precip Data'!$F$3,'Watershed Precip Data'!F31,'WS-2, WS-3, &amp; WS-4'!$B$6='Watershed Precip Data'!$G$3,'Watershed Precip Data'!G31,'WS-2, WS-3, &amp; WS-4'!$B$6='Watershed Precip Data'!$H$3,'Watershed Precip Data'!H31,'WS-2, WS-3, &amp; WS-4'!$B$6='Watershed Precip Data'!$I$3,'Watershed Precip Data'!I31,'WS-2, WS-3, &amp; WS-4'!$B$6='Watershed Precip Data'!$J$3,'Watershed Precip Data'!J31,'WS-2, WS-3, &amp; WS-4'!$B$6='Watershed Precip Data'!$K$3,'Watershed Precip Data'!K31)</f>
        <v>#N/A</v>
      </c>
      <c r="I29" s="72" t="e">
        <f t="shared" si="0"/>
        <v>#N/A</v>
      </c>
      <c r="J29" s="73" t="e">
        <f>_xlfn.IFS('WS-2, WS-3, &amp; WS-4'!$B$18="Yes",MIN(K29,G28+C29),'WS-2, WS-3, &amp; WS-4'!$B$18="No",0)</f>
        <v>#N/A</v>
      </c>
      <c r="K29" s="76">
        <f t="shared" si="4"/>
        <v>4.1333333333333333E-2</v>
      </c>
    </row>
    <row r="30" spans="1:31">
      <c r="A30" s="19">
        <v>1</v>
      </c>
      <c r="B30" s="18">
        <v>28</v>
      </c>
      <c r="C30" s="70" t="e">
        <f>'WS-2, WS-3, &amp; WS-4'!$B$28*'Water Supply Calcs'!$N$7*H30</f>
        <v>#VALUE!</v>
      </c>
      <c r="D30" s="70" t="e">
        <f t="shared" si="1"/>
        <v>#VALUE!</v>
      </c>
      <c r="E30" s="70" t="e">
        <f t="shared" si="5"/>
        <v>#VALUE!</v>
      </c>
      <c r="F30" s="71" t="e">
        <f t="shared" si="2"/>
        <v>#VALUE!</v>
      </c>
      <c r="G30" s="70" t="e">
        <f t="shared" si="3"/>
        <v>#VALUE!</v>
      </c>
      <c r="H30" s="209" t="e">
        <f>_xlfn.IFS('WS-2, WS-3, &amp; WS-4'!$B$6='Watershed Precip Data'!$C$3,'Watershed Precip Data'!C32,'WS-2, WS-3, &amp; WS-4'!$B$6='Watershed Precip Data'!$D$3,'Watershed Precip Data'!D32,'WS-2, WS-3, &amp; WS-4'!$B$6='Watershed Precip Data'!$E$3,'Watershed Precip Data'!E32,'WS-2, WS-3, &amp; WS-4'!$B$6='Watershed Precip Data'!$F$3,'Watershed Precip Data'!F32,'WS-2, WS-3, &amp; WS-4'!$B$6='Watershed Precip Data'!$G$3,'Watershed Precip Data'!G32,'WS-2, WS-3, &amp; WS-4'!$B$6='Watershed Precip Data'!$H$3,'Watershed Precip Data'!H32,'WS-2, WS-3, &amp; WS-4'!$B$6='Watershed Precip Data'!$I$3,'Watershed Precip Data'!I32,'WS-2, WS-3, &amp; WS-4'!$B$6='Watershed Precip Data'!$J$3,'Watershed Precip Data'!J32,'WS-2, WS-3, &amp; WS-4'!$B$6='Watershed Precip Data'!$K$3,'Watershed Precip Data'!K32)</f>
        <v>#N/A</v>
      </c>
      <c r="I30" s="72" t="e">
        <f t="shared" si="0"/>
        <v>#N/A</v>
      </c>
      <c r="J30" s="73" t="e">
        <f>_xlfn.IFS('WS-2, WS-3, &amp; WS-4'!$B$18="Yes",MIN(K30,G29+C30),'WS-2, WS-3, &amp; WS-4'!$B$18="No",0)</f>
        <v>#N/A</v>
      </c>
      <c r="K30" s="76">
        <f t="shared" si="4"/>
        <v>4.1333333333333333E-2</v>
      </c>
    </row>
    <row r="31" spans="1:31">
      <c r="A31" s="19">
        <v>1</v>
      </c>
      <c r="B31" s="18">
        <v>29</v>
      </c>
      <c r="C31" s="70" t="e">
        <f>'WS-2, WS-3, &amp; WS-4'!$B$28*'Water Supply Calcs'!$N$7*H31</f>
        <v>#VALUE!</v>
      </c>
      <c r="D31" s="70" t="e">
        <f t="shared" si="1"/>
        <v>#VALUE!</v>
      </c>
      <c r="E31" s="70" t="e">
        <f t="shared" si="5"/>
        <v>#VALUE!</v>
      </c>
      <c r="F31" s="71" t="e">
        <f t="shared" si="2"/>
        <v>#VALUE!</v>
      </c>
      <c r="G31" s="70" t="e">
        <f t="shared" si="3"/>
        <v>#VALUE!</v>
      </c>
      <c r="H31" s="209" t="e">
        <f>_xlfn.IFS('WS-2, WS-3, &amp; WS-4'!$B$6='Watershed Precip Data'!$C$3,'Watershed Precip Data'!C33,'WS-2, WS-3, &amp; WS-4'!$B$6='Watershed Precip Data'!$D$3,'Watershed Precip Data'!D33,'WS-2, WS-3, &amp; WS-4'!$B$6='Watershed Precip Data'!$E$3,'Watershed Precip Data'!E33,'WS-2, WS-3, &amp; WS-4'!$B$6='Watershed Precip Data'!$F$3,'Watershed Precip Data'!F33,'WS-2, WS-3, &amp; WS-4'!$B$6='Watershed Precip Data'!$G$3,'Watershed Precip Data'!G33,'WS-2, WS-3, &amp; WS-4'!$B$6='Watershed Precip Data'!$H$3,'Watershed Precip Data'!H33,'WS-2, WS-3, &amp; WS-4'!$B$6='Watershed Precip Data'!$I$3,'Watershed Precip Data'!I33,'WS-2, WS-3, &amp; WS-4'!$B$6='Watershed Precip Data'!$J$3,'Watershed Precip Data'!J33,'WS-2, WS-3, &amp; WS-4'!$B$6='Watershed Precip Data'!$K$3,'Watershed Precip Data'!K33)</f>
        <v>#N/A</v>
      </c>
      <c r="I31" s="72" t="e">
        <f t="shared" si="0"/>
        <v>#N/A</v>
      </c>
      <c r="J31" s="73" t="e">
        <f>_xlfn.IFS('WS-2, WS-3, &amp; WS-4'!$B$18="Yes",MIN(K31,G30+C31),'WS-2, WS-3, &amp; WS-4'!$B$18="No",0)</f>
        <v>#N/A</v>
      </c>
      <c r="K31" s="76">
        <f t="shared" si="4"/>
        <v>4.1333333333333333E-2</v>
      </c>
    </row>
    <row r="32" spans="1:31">
      <c r="A32" s="19">
        <v>1</v>
      </c>
      <c r="B32" s="18">
        <v>30</v>
      </c>
      <c r="C32" s="70" t="e">
        <f>'WS-2, WS-3, &amp; WS-4'!$B$28*'Water Supply Calcs'!$N$7*H32</f>
        <v>#VALUE!</v>
      </c>
      <c r="D32" s="70" t="e">
        <f t="shared" si="1"/>
        <v>#VALUE!</v>
      </c>
      <c r="E32" s="70" t="e">
        <f t="shared" si="5"/>
        <v>#VALUE!</v>
      </c>
      <c r="F32" s="71" t="e">
        <f t="shared" si="2"/>
        <v>#VALUE!</v>
      </c>
      <c r="G32" s="70" t="e">
        <f t="shared" si="3"/>
        <v>#VALUE!</v>
      </c>
      <c r="H32" s="209" t="e">
        <f>_xlfn.IFS('WS-2, WS-3, &amp; WS-4'!$B$6='Watershed Precip Data'!$C$3,'Watershed Precip Data'!C34,'WS-2, WS-3, &amp; WS-4'!$B$6='Watershed Precip Data'!$D$3,'Watershed Precip Data'!D34,'WS-2, WS-3, &amp; WS-4'!$B$6='Watershed Precip Data'!$E$3,'Watershed Precip Data'!E34,'WS-2, WS-3, &amp; WS-4'!$B$6='Watershed Precip Data'!$F$3,'Watershed Precip Data'!F34,'WS-2, WS-3, &amp; WS-4'!$B$6='Watershed Precip Data'!$G$3,'Watershed Precip Data'!G34,'WS-2, WS-3, &amp; WS-4'!$B$6='Watershed Precip Data'!$H$3,'Watershed Precip Data'!H34,'WS-2, WS-3, &amp; WS-4'!$B$6='Watershed Precip Data'!$I$3,'Watershed Precip Data'!I34,'WS-2, WS-3, &amp; WS-4'!$B$6='Watershed Precip Data'!$J$3,'Watershed Precip Data'!J34,'WS-2, WS-3, &amp; WS-4'!$B$6='Watershed Precip Data'!$K$3,'Watershed Precip Data'!K34)</f>
        <v>#N/A</v>
      </c>
      <c r="I32" s="72" t="e">
        <f t="shared" si="0"/>
        <v>#N/A</v>
      </c>
      <c r="J32" s="73" t="e">
        <f>_xlfn.IFS('WS-2, WS-3, &amp; WS-4'!$B$18="Yes",MIN(K32,G31+C32),'WS-2, WS-3, &amp; WS-4'!$B$18="No",0)</f>
        <v>#N/A</v>
      </c>
      <c r="K32" s="76">
        <f t="shared" si="4"/>
        <v>4.1333333333333333E-2</v>
      </c>
    </row>
    <row r="33" spans="1:11">
      <c r="A33" s="19">
        <v>1</v>
      </c>
      <c r="B33" s="18">
        <v>31</v>
      </c>
      <c r="C33" s="70" t="e">
        <f>'WS-2, WS-3, &amp; WS-4'!$B$28*'Water Supply Calcs'!$N$7*H33</f>
        <v>#VALUE!</v>
      </c>
      <c r="D33" s="70" t="e">
        <f t="shared" si="1"/>
        <v>#VALUE!</v>
      </c>
      <c r="E33" s="70" t="e">
        <f t="shared" si="5"/>
        <v>#VALUE!</v>
      </c>
      <c r="F33" s="71" t="e">
        <f t="shared" si="2"/>
        <v>#VALUE!</v>
      </c>
      <c r="G33" s="70" t="e">
        <f t="shared" si="3"/>
        <v>#VALUE!</v>
      </c>
      <c r="H33" s="209" t="e">
        <f>_xlfn.IFS('WS-2, WS-3, &amp; WS-4'!$B$6='Watershed Precip Data'!$C$3,'Watershed Precip Data'!C35,'WS-2, WS-3, &amp; WS-4'!$B$6='Watershed Precip Data'!$D$3,'Watershed Precip Data'!D35,'WS-2, WS-3, &amp; WS-4'!$B$6='Watershed Precip Data'!$E$3,'Watershed Precip Data'!E35,'WS-2, WS-3, &amp; WS-4'!$B$6='Watershed Precip Data'!$F$3,'Watershed Precip Data'!F35,'WS-2, WS-3, &amp; WS-4'!$B$6='Watershed Precip Data'!$G$3,'Watershed Precip Data'!G35,'WS-2, WS-3, &amp; WS-4'!$B$6='Watershed Precip Data'!$H$3,'Watershed Precip Data'!H35,'WS-2, WS-3, &amp; WS-4'!$B$6='Watershed Precip Data'!$I$3,'Watershed Precip Data'!I35,'WS-2, WS-3, &amp; WS-4'!$B$6='Watershed Precip Data'!$J$3,'Watershed Precip Data'!J35,'WS-2, WS-3, &amp; WS-4'!$B$6='Watershed Precip Data'!$K$3,'Watershed Precip Data'!K35)</f>
        <v>#N/A</v>
      </c>
      <c r="I33" s="72" t="e">
        <f t="shared" si="0"/>
        <v>#N/A</v>
      </c>
      <c r="J33" s="73" t="e">
        <f>_xlfn.IFS('WS-2, WS-3, &amp; WS-4'!$B$18="Yes",MIN(K33,G32+C33),'WS-2, WS-3, &amp; WS-4'!$B$18="No",0)</f>
        <v>#N/A</v>
      </c>
      <c r="K33" s="76">
        <f t="shared" si="4"/>
        <v>4.1333333333333333E-2</v>
      </c>
    </row>
    <row r="34" spans="1:11">
      <c r="A34" s="19">
        <v>2</v>
      </c>
      <c r="B34" s="18">
        <v>1</v>
      </c>
      <c r="C34" s="70" t="e">
        <f>'WS-2, WS-3, &amp; WS-4'!$B$28*'Water Supply Calcs'!$N$7*H34</f>
        <v>#VALUE!</v>
      </c>
      <c r="D34" s="70" t="e">
        <f t="shared" si="1"/>
        <v>#VALUE!</v>
      </c>
      <c r="E34" s="70" t="e">
        <f t="shared" si="5"/>
        <v>#VALUE!</v>
      </c>
      <c r="F34" s="71" t="e">
        <f t="shared" si="2"/>
        <v>#VALUE!</v>
      </c>
      <c r="G34" s="70" t="e">
        <f t="shared" si="3"/>
        <v>#VALUE!</v>
      </c>
      <c r="H34" s="209" t="e">
        <f>_xlfn.IFS('WS-2, WS-3, &amp; WS-4'!$B$6='Watershed Precip Data'!$C$3,'Watershed Precip Data'!C36,'WS-2, WS-3, &amp; WS-4'!$B$6='Watershed Precip Data'!$D$3,'Watershed Precip Data'!D36,'WS-2, WS-3, &amp; WS-4'!$B$6='Watershed Precip Data'!$E$3,'Watershed Precip Data'!E36,'WS-2, WS-3, &amp; WS-4'!$B$6='Watershed Precip Data'!$F$3,'Watershed Precip Data'!F36,'WS-2, WS-3, &amp; WS-4'!$B$6='Watershed Precip Data'!$G$3,'Watershed Precip Data'!G36,'WS-2, WS-3, &amp; WS-4'!$B$6='Watershed Precip Data'!$H$3,'Watershed Precip Data'!H36,'WS-2, WS-3, &amp; WS-4'!$B$6='Watershed Precip Data'!$I$3,'Watershed Precip Data'!I36,'WS-2, WS-3, &amp; WS-4'!$B$6='Watershed Precip Data'!$J$3,'Watershed Precip Data'!J36,'WS-2, WS-3, &amp; WS-4'!$B$6='Watershed Precip Data'!$K$3,'Watershed Precip Data'!K36)</f>
        <v>#N/A</v>
      </c>
      <c r="I34" s="72" t="e">
        <f t="shared" si="0"/>
        <v>#N/A</v>
      </c>
      <c r="J34" s="73" t="e">
        <f>_xlfn.IFS('WS-2, WS-3, &amp; WS-4'!$B$18="Yes",MIN(K34,G33+C34),'WS-2, WS-3, &amp; WS-4'!$B$18="No",0)</f>
        <v>#N/A</v>
      </c>
      <c r="K34" s="76">
        <f t="shared" si="4"/>
        <v>5.6000000000000001E-2</v>
      </c>
    </row>
    <row r="35" spans="1:11">
      <c r="A35" s="19">
        <v>2</v>
      </c>
      <c r="B35" s="18">
        <v>2</v>
      </c>
      <c r="C35" s="70" t="e">
        <f>'WS-2, WS-3, &amp; WS-4'!$B$28*'Water Supply Calcs'!$N$7*H35</f>
        <v>#VALUE!</v>
      </c>
      <c r="D35" s="70" t="e">
        <f t="shared" si="1"/>
        <v>#VALUE!</v>
      </c>
      <c r="E35" s="70" t="e">
        <f t="shared" si="5"/>
        <v>#VALUE!</v>
      </c>
      <c r="F35" s="71" t="e">
        <f t="shared" si="2"/>
        <v>#VALUE!</v>
      </c>
      <c r="G35" s="70" t="e">
        <f t="shared" si="3"/>
        <v>#VALUE!</v>
      </c>
      <c r="H35" s="209" t="e">
        <f>_xlfn.IFS('WS-2, WS-3, &amp; WS-4'!$B$6='Watershed Precip Data'!$C$3,'Watershed Precip Data'!C37,'WS-2, WS-3, &amp; WS-4'!$B$6='Watershed Precip Data'!$D$3,'Watershed Precip Data'!D37,'WS-2, WS-3, &amp; WS-4'!$B$6='Watershed Precip Data'!$E$3,'Watershed Precip Data'!E37,'WS-2, WS-3, &amp; WS-4'!$B$6='Watershed Precip Data'!$F$3,'Watershed Precip Data'!F37,'WS-2, WS-3, &amp; WS-4'!$B$6='Watershed Precip Data'!$G$3,'Watershed Precip Data'!G37,'WS-2, WS-3, &amp; WS-4'!$B$6='Watershed Precip Data'!$H$3,'Watershed Precip Data'!H37,'WS-2, WS-3, &amp; WS-4'!$B$6='Watershed Precip Data'!$I$3,'Watershed Precip Data'!I37,'WS-2, WS-3, &amp; WS-4'!$B$6='Watershed Precip Data'!$J$3,'Watershed Precip Data'!J37,'WS-2, WS-3, &amp; WS-4'!$B$6='Watershed Precip Data'!$K$3,'Watershed Precip Data'!K37)</f>
        <v>#N/A</v>
      </c>
      <c r="I35" s="72" t="e">
        <f t="shared" si="0"/>
        <v>#N/A</v>
      </c>
      <c r="J35" s="73" t="e">
        <f>_xlfn.IFS('WS-2, WS-3, &amp; WS-4'!$B$18="Yes",MIN(K35,G34+C35),'WS-2, WS-3, &amp; WS-4'!$B$18="No",0)</f>
        <v>#N/A</v>
      </c>
      <c r="K35" s="76">
        <f t="shared" ref="K35:K66" si="6">_xlfn.IFS(A35=$AB$3,$AE$3,A35=$AB$4,$AE$4,A35=$AB$5,$AE$5,A35=$AB$6,$AE$6,A35=$AB$7,$AE$7,A35=$AB$8,$AE$8,A35=$AB$9, $AE$9,A35=$AB$10,$AE$10,A35=$AB$11,$AE$11,A35=$AB$12,$AE$12,A35=$AB$13,$AE$13,A35=$AB$14,$AE$14)/30</f>
        <v>5.6000000000000001E-2</v>
      </c>
    </row>
    <row r="36" spans="1:11">
      <c r="A36" s="19">
        <v>2</v>
      </c>
      <c r="B36" s="18">
        <v>3</v>
      </c>
      <c r="C36" s="70" t="e">
        <f>'WS-2, WS-3, &amp; WS-4'!$B$28*'Water Supply Calcs'!$N$7*H36</f>
        <v>#VALUE!</v>
      </c>
      <c r="D36" s="70" t="e">
        <f t="shared" si="1"/>
        <v>#VALUE!</v>
      </c>
      <c r="E36" s="70" t="e">
        <f t="shared" si="5"/>
        <v>#VALUE!</v>
      </c>
      <c r="F36" s="71" t="e">
        <f t="shared" si="2"/>
        <v>#VALUE!</v>
      </c>
      <c r="G36" s="70" t="e">
        <f t="shared" si="3"/>
        <v>#VALUE!</v>
      </c>
      <c r="H36" s="209" t="e">
        <f>_xlfn.IFS('WS-2, WS-3, &amp; WS-4'!$B$6='Watershed Precip Data'!$C$3,'Watershed Precip Data'!C38,'WS-2, WS-3, &amp; WS-4'!$B$6='Watershed Precip Data'!$D$3,'Watershed Precip Data'!D38,'WS-2, WS-3, &amp; WS-4'!$B$6='Watershed Precip Data'!$E$3,'Watershed Precip Data'!E38,'WS-2, WS-3, &amp; WS-4'!$B$6='Watershed Precip Data'!$F$3,'Watershed Precip Data'!F38,'WS-2, WS-3, &amp; WS-4'!$B$6='Watershed Precip Data'!$G$3,'Watershed Precip Data'!G38,'WS-2, WS-3, &amp; WS-4'!$B$6='Watershed Precip Data'!$H$3,'Watershed Precip Data'!H38,'WS-2, WS-3, &amp; WS-4'!$B$6='Watershed Precip Data'!$I$3,'Watershed Precip Data'!I38,'WS-2, WS-3, &amp; WS-4'!$B$6='Watershed Precip Data'!$J$3,'Watershed Precip Data'!J38,'WS-2, WS-3, &amp; WS-4'!$B$6='Watershed Precip Data'!$K$3,'Watershed Precip Data'!K38)</f>
        <v>#N/A</v>
      </c>
      <c r="I36" s="72" t="e">
        <f t="shared" si="0"/>
        <v>#N/A</v>
      </c>
      <c r="J36" s="73" t="e">
        <f>_xlfn.IFS('WS-2, WS-3, &amp; WS-4'!$B$18="Yes",MIN(K36,G35+C36),'WS-2, WS-3, &amp; WS-4'!$B$18="No",0)</f>
        <v>#N/A</v>
      </c>
      <c r="K36" s="76">
        <f t="shared" si="6"/>
        <v>5.6000000000000001E-2</v>
      </c>
    </row>
    <row r="37" spans="1:11">
      <c r="A37" s="19">
        <v>2</v>
      </c>
      <c r="B37" s="18">
        <v>4</v>
      </c>
      <c r="C37" s="70" t="e">
        <f>'WS-2, WS-3, &amp; WS-4'!$B$28*'Water Supply Calcs'!$N$7*H37</f>
        <v>#VALUE!</v>
      </c>
      <c r="D37" s="70" t="e">
        <f t="shared" si="1"/>
        <v>#VALUE!</v>
      </c>
      <c r="E37" s="70" t="e">
        <f t="shared" si="5"/>
        <v>#VALUE!</v>
      </c>
      <c r="F37" s="71" t="e">
        <f t="shared" si="2"/>
        <v>#VALUE!</v>
      </c>
      <c r="G37" s="70" t="e">
        <f t="shared" si="3"/>
        <v>#VALUE!</v>
      </c>
      <c r="H37" s="209" t="e">
        <f>_xlfn.IFS('WS-2, WS-3, &amp; WS-4'!$B$6='Watershed Precip Data'!$C$3,'Watershed Precip Data'!C39,'WS-2, WS-3, &amp; WS-4'!$B$6='Watershed Precip Data'!$D$3,'Watershed Precip Data'!D39,'WS-2, WS-3, &amp; WS-4'!$B$6='Watershed Precip Data'!$E$3,'Watershed Precip Data'!E39,'WS-2, WS-3, &amp; WS-4'!$B$6='Watershed Precip Data'!$F$3,'Watershed Precip Data'!F39,'WS-2, WS-3, &amp; WS-4'!$B$6='Watershed Precip Data'!$G$3,'Watershed Precip Data'!G39,'WS-2, WS-3, &amp; WS-4'!$B$6='Watershed Precip Data'!$H$3,'Watershed Precip Data'!H39,'WS-2, WS-3, &amp; WS-4'!$B$6='Watershed Precip Data'!$I$3,'Watershed Precip Data'!I39,'WS-2, WS-3, &amp; WS-4'!$B$6='Watershed Precip Data'!$J$3,'Watershed Precip Data'!J39,'WS-2, WS-3, &amp; WS-4'!$B$6='Watershed Precip Data'!$K$3,'Watershed Precip Data'!K39)</f>
        <v>#N/A</v>
      </c>
      <c r="I37" s="72" t="e">
        <f t="shared" si="0"/>
        <v>#N/A</v>
      </c>
      <c r="J37" s="73" t="e">
        <f>_xlfn.IFS('WS-2, WS-3, &amp; WS-4'!$B$18="Yes",MIN(K37,G36+C37),'WS-2, WS-3, &amp; WS-4'!$B$18="No",0)</f>
        <v>#N/A</v>
      </c>
      <c r="K37" s="76">
        <f t="shared" si="6"/>
        <v>5.6000000000000001E-2</v>
      </c>
    </row>
    <row r="38" spans="1:11">
      <c r="A38" s="19">
        <v>2</v>
      </c>
      <c r="B38" s="18">
        <v>5</v>
      </c>
      <c r="C38" s="70" t="e">
        <f>'WS-2, WS-3, &amp; WS-4'!$B$28*'Water Supply Calcs'!$N$7*H38</f>
        <v>#VALUE!</v>
      </c>
      <c r="D38" s="70" t="e">
        <f t="shared" si="1"/>
        <v>#VALUE!</v>
      </c>
      <c r="E38" s="70" t="e">
        <f t="shared" si="5"/>
        <v>#VALUE!</v>
      </c>
      <c r="F38" s="71" t="e">
        <f t="shared" si="2"/>
        <v>#VALUE!</v>
      </c>
      <c r="G38" s="70" t="e">
        <f t="shared" si="3"/>
        <v>#VALUE!</v>
      </c>
      <c r="H38" s="209" t="e">
        <f>_xlfn.IFS('WS-2, WS-3, &amp; WS-4'!$B$6='Watershed Precip Data'!$C$3,'Watershed Precip Data'!C40,'WS-2, WS-3, &amp; WS-4'!$B$6='Watershed Precip Data'!$D$3,'Watershed Precip Data'!D40,'WS-2, WS-3, &amp; WS-4'!$B$6='Watershed Precip Data'!$E$3,'Watershed Precip Data'!E40,'WS-2, WS-3, &amp; WS-4'!$B$6='Watershed Precip Data'!$F$3,'Watershed Precip Data'!F40,'WS-2, WS-3, &amp; WS-4'!$B$6='Watershed Precip Data'!$G$3,'Watershed Precip Data'!G40,'WS-2, WS-3, &amp; WS-4'!$B$6='Watershed Precip Data'!$H$3,'Watershed Precip Data'!H40,'WS-2, WS-3, &amp; WS-4'!$B$6='Watershed Precip Data'!$I$3,'Watershed Precip Data'!I40,'WS-2, WS-3, &amp; WS-4'!$B$6='Watershed Precip Data'!$J$3,'Watershed Precip Data'!J40,'WS-2, WS-3, &amp; WS-4'!$B$6='Watershed Precip Data'!$K$3,'Watershed Precip Data'!K40)</f>
        <v>#N/A</v>
      </c>
      <c r="I38" s="72" t="e">
        <f t="shared" si="0"/>
        <v>#N/A</v>
      </c>
      <c r="J38" s="73" t="e">
        <f>_xlfn.IFS('WS-2, WS-3, &amp; WS-4'!$B$18="Yes",MIN(K38,G37+C38),'WS-2, WS-3, &amp; WS-4'!$B$18="No",0)</f>
        <v>#N/A</v>
      </c>
      <c r="K38" s="76">
        <f t="shared" si="6"/>
        <v>5.6000000000000001E-2</v>
      </c>
    </row>
    <row r="39" spans="1:11">
      <c r="A39" s="19">
        <v>2</v>
      </c>
      <c r="B39" s="18">
        <v>6</v>
      </c>
      <c r="C39" s="70" t="e">
        <f>'WS-2, WS-3, &amp; WS-4'!$B$28*'Water Supply Calcs'!$N$7*H39</f>
        <v>#VALUE!</v>
      </c>
      <c r="D39" s="70" t="e">
        <f t="shared" si="1"/>
        <v>#VALUE!</v>
      </c>
      <c r="E39" s="70" t="e">
        <f t="shared" si="5"/>
        <v>#VALUE!</v>
      </c>
      <c r="F39" s="71" t="e">
        <f t="shared" si="2"/>
        <v>#VALUE!</v>
      </c>
      <c r="G39" s="70" t="e">
        <f t="shared" si="3"/>
        <v>#VALUE!</v>
      </c>
      <c r="H39" s="209" t="e">
        <f>_xlfn.IFS('WS-2, WS-3, &amp; WS-4'!$B$6='Watershed Precip Data'!$C$3,'Watershed Precip Data'!C41,'WS-2, WS-3, &amp; WS-4'!$B$6='Watershed Precip Data'!$D$3,'Watershed Precip Data'!D41,'WS-2, WS-3, &amp; WS-4'!$B$6='Watershed Precip Data'!$E$3,'Watershed Precip Data'!E41,'WS-2, WS-3, &amp; WS-4'!$B$6='Watershed Precip Data'!$F$3,'Watershed Precip Data'!F41,'WS-2, WS-3, &amp; WS-4'!$B$6='Watershed Precip Data'!$G$3,'Watershed Precip Data'!G41,'WS-2, WS-3, &amp; WS-4'!$B$6='Watershed Precip Data'!$H$3,'Watershed Precip Data'!H41,'WS-2, WS-3, &amp; WS-4'!$B$6='Watershed Precip Data'!$I$3,'Watershed Precip Data'!I41,'WS-2, WS-3, &amp; WS-4'!$B$6='Watershed Precip Data'!$J$3,'Watershed Precip Data'!J41,'WS-2, WS-3, &amp; WS-4'!$B$6='Watershed Precip Data'!$K$3,'Watershed Precip Data'!K41)</f>
        <v>#N/A</v>
      </c>
      <c r="I39" s="72" t="e">
        <f t="shared" si="0"/>
        <v>#N/A</v>
      </c>
      <c r="J39" s="73" t="e">
        <f>_xlfn.IFS('WS-2, WS-3, &amp; WS-4'!$B$18="Yes",MIN(K39,G38+C39),'WS-2, WS-3, &amp; WS-4'!$B$18="No",0)</f>
        <v>#N/A</v>
      </c>
      <c r="K39" s="76">
        <f t="shared" si="6"/>
        <v>5.6000000000000001E-2</v>
      </c>
    </row>
    <row r="40" spans="1:11">
      <c r="A40" s="19">
        <v>2</v>
      </c>
      <c r="B40" s="18">
        <v>7</v>
      </c>
      <c r="C40" s="70" t="e">
        <f>'WS-2, WS-3, &amp; WS-4'!$B$28*'Water Supply Calcs'!$N$7*H40</f>
        <v>#VALUE!</v>
      </c>
      <c r="D40" s="70" t="e">
        <f t="shared" si="1"/>
        <v>#VALUE!</v>
      </c>
      <c r="E40" s="70" t="e">
        <f t="shared" si="5"/>
        <v>#VALUE!</v>
      </c>
      <c r="F40" s="71" t="e">
        <f t="shared" si="2"/>
        <v>#VALUE!</v>
      </c>
      <c r="G40" s="70" t="e">
        <f t="shared" si="3"/>
        <v>#VALUE!</v>
      </c>
      <c r="H40" s="209" t="e">
        <f>_xlfn.IFS('WS-2, WS-3, &amp; WS-4'!$B$6='Watershed Precip Data'!$C$3,'Watershed Precip Data'!C42,'WS-2, WS-3, &amp; WS-4'!$B$6='Watershed Precip Data'!$D$3,'Watershed Precip Data'!D42,'WS-2, WS-3, &amp; WS-4'!$B$6='Watershed Precip Data'!$E$3,'Watershed Precip Data'!E42,'WS-2, WS-3, &amp; WS-4'!$B$6='Watershed Precip Data'!$F$3,'Watershed Precip Data'!F42,'WS-2, WS-3, &amp; WS-4'!$B$6='Watershed Precip Data'!$G$3,'Watershed Precip Data'!G42,'WS-2, WS-3, &amp; WS-4'!$B$6='Watershed Precip Data'!$H$3,'Watershed Precip Data'!H42,'WS-2, WS-3, &amp; WS-4'!$B$6='Watershed Precip Data'!$I$3,'Watershed Precip Data'!I42,'WS-2, WS-3, &amp; WS-4'!$B$6='Watershed Precip Data'!$J$3,'Watershed Precip Data'!J42,'WS-2, WS-3, &amp; WS-4'!$B$6='Watershed Precip Data'!$K$3,'Watershed Precip Data'!K42)</f>
        <v>#N/A</v>
      </c>
      <c r="I40" s="72" t="e">
        <f t="shared" si="0"/>
        <v>#N/A</v>
      </c>
      <c r="J40" s="73" t="e">
        <f>_xlfn.IFS('WS-2, WS-3, &amp; WS-4'!$B$18="Yes",MIN(K40,G39+C40),'WS-2, WS-3, &amp; WS-4'!$B$18="No",0)</f>
        <v>#N/A</v>
      </c>
      <c r="K40" s="76">
        <f t="shared" si="6"/>
        <v>5.6000000000000001E-2</v>
      </c>
    </row>
    <row r="41" spans="1:11">
      <c r="A41" s="19">
        <v>2</v>
      </c>
      <c r="B41" s="18">
        <v>8</v>
      </c>
      <c r="C41" s="70" t="e">
        <f>'WS-2, WS-3, &amp; WS-4'!$B$28*'Water Supply Calcs'!$N$7*H41</f>
        <v>#VALUE!</v>
      </c>
      <c r="D41" s="70" t="e">
        <f t="shared" si="1"/>
        <v>#VALUE!</v>
      </c>
      <c r="E41" s="70" t="e">
        <f t="shared" si="5"/>
        <v>#VALUE!</v>
      </c>
      <c r="F41" s="71" t="e">
        <f t="shared" si="2"/>
        <v>#VALUE!</v>
      </c>
      <c r="G41" s="70" t="e">
        <f t="shared" si="3"/>
        <v>#VALUE!</v>
      </c>
      <c r="H41" s="209" t="e">
        <f>_xlfn.IFS('WS-2, WS-3, &amp; WS-4'!$B$6='Watershed Precip Data'!$C$3,'Watershed Precip Data'!C43,'WS-2, WS-3, &amp; WS-4'!$B$6='Watershed Precip Data'!$D$3,'Watershed Precip Data'!D43,'WS-2, WS-3, &amp; WS-4'!$B$6='Watershed Precip Data'!$E$3,'Watershed Precip Data'!E43,'WS-2, WS-3, &amp; WS-4'!$B$6='Watershed Precip Data'!$F$3,'Watershed Precip Data'!F43,'WS-2, WS-3, &amp; WS-4'!$B$6='Watershed Precip Data'!$G$3,'Watershed Precip Data'!G43,'WS-2, WS-3, &amp; WS-4'!$B$6='Watershed Precip Data'!$H$3,'Watershed Precip Data'!H43,'WS-2, WS-3, &amp; WS-4'!$B$6='Watershed Precip Data'!$I$3,'Watershed Precip Data'!I43,'WS-2, WS-3, &amp; WS-4'!$B$6='Watershed Precip Data'!$J$3,'Watershed Precip Data'!J43,'WS-2, WS-3, &amp; WS-4'!$B$6='Watershed Precip Data'!$K$3,'Watershed Precip Data'!K43)</f>
        <v>#N/A</v>
      </c>
      <c r="I41" s="72" t="e">
        <f t="shared" si="0"/>
        <v>#N/A</v>
      </c>
      <c r="J41" s="73" t="e">
        <f>_xlfn.IFS('WS-2, WS-3, &amp; WS-4'!$B$18="Yes",MIN(K41,G40+C41),'WS-2, WS-3, &amp; WS-4'!$B$18="No",0)</f>
        <v>#N/A</v>
      </c>
      <c r="K41" s="76">
        <f t="shared" si="6"/>
        <v>5.6000000000000001E-2</v>
      </c>
    </row>
    <row r="42" spans="1:11">
      <c r="A42" s="19">
        <v>2</v>
      </c>
      <c r="B42" s="18">
        <v>9</v>
      </c>
      <c r="C42" s="70" t="e">
        <f>'WS-2, WS-3, &amp; WS-4'!$B$28*'Water Supply Calcs'!$N$7*H42</f>
        <v>#VALUE!</v>
      </c>
      <c r="D42" s="70" t="e">
        <f t="shared" si="1"/>
        <v>#VALUE!</v>
      </c>
      <c r="E42" s="70" t="e">
        <f t="shared" si="5"/>
        <v>#VALUE!</v>
      </c>
      <c r="F42" s="71" t="e">
        <f t="shared" si="2"/>
        <v>#VALUE!</v>
      </c>
      <c r="G42" s="70" t="e">
        <f t="shared" si="3"/>
        <v>#VALUE!</v>
      </c>
      <c r="H42" s="209" t="e">
        <f>_xlfn.IFS('WS-2, WS-3, &amp; WS-4'!$B$6='Watershed Precip Data'!$C$3,'Watershed Precip Data'!C44,'WS-2, WS-3, &amp; WS-4'!$B$6='Watershed Precip Data'!$D$3,'Watershed Precip Data'!D44,'WS-2, WS-3, &amp; WS-4'!$B$6='Watershed Precip Data'!$E$3,'Watershed Precip Data'!E44,'WS-2, WS-3, &amp; WS-4'!$B$6='Watershed Precip Data'!$F$3,'Watershed Precip Data'!F44,'WS-2, WS-3, &amp; WS-4'!$B$6='Watershed Precip Data'!$G$3,'Watershed Precip Data'!G44,'WS-2, WS-3, &amp; WS-4'!$B$6='Watershed Precip Data'!$H$3,'Watershed Precip Data'!H44,'WS-2, WS-3, &amp; WS-4'!$B$6='Watershed Precip Data'!$I$3,'Watershed Precip Data'!I44,'WS-2, WS-3, &amp; WS-4'!$B$6='Watershed Precip Data'!$J$3,'Watershed Precip Data'!J44,'WS-2, WS-3, &amp; WS-4'!$B$6='Watershed Precip Data'!$K$3,'Watershed Precip Data'!K44)</f>
        <v>#N/A</v>
      </c>
      <c r="I42" s="72" t="e">
        <f t="shared" si="0"/>
        <v>#N/A</v>
      </c>
      <c r="J42" s="73" t="e">
        <f>_xlfn.IFS('WS-2, WS-3, &amp; WS-4'!$B$18="Yes",MIN(K42,G41+C42),'WS-2, WS-3, &amp; WS-4'!$B$18="No",0)</f>
        <v>#N/A</v>
      </c>
      <c r="K42" s="76">
        <f t="shared" si="6"/>
        <v>5.6000000000000001E-2</v>
      </c>
    </row>
    <row r="43" spans="1:11">
      <c r="A43" s="19">
        <v>2</v>
      </c>
      <c r="B43" s="18">
        <v>10</v>
      </c>
      <c r="C43" s="70" t="e">
        <f>'WS-2, WS-3, &amp; WS-4'!$B$28*'Water Supply Calcs'!$N$7*H43</f>
        <v>#VALUE!</v>
      </c>
      <c r="D43" s="70" t="e">
        <f t="shared" si="1"/>
        <v>#VALUE!</v>
      </c>
      <c r="E43" s="70" t="e">
        <f t="shared" si="5"/>
        <v>#VALUE!</v>
      </c>
      <c r="F43" s="71" t="e">
        <f t="shared" si="2"/>
        <v>#VALUE!</v>
      </c>
      <c r="G43" s="70" t="e">
        <f t="shared" si="3"/>
        <v>#VALUE!</v>
      </c>
      <c r="H43" s="209" t="e">
        <f>_xlfn.IFS('WS-2, WS-3, &amp; WS-4'!$B$6='Watershed Precip Data'!$C$3,'Watershed Precip Data'!C45,'WS-2, WS-3, &amp; WS-4'!$B$6='Watershed Precip Data'!$D$3,'Watershed Precip Data'!D45,'WS-2, WS-3, &amp; WS-4'!$B$6='Watershed Precip Data'!$E$3,'Watershed Precip Data'!E45,'WS-2, WS-3, &amp; WS-4'!$B$6='Watershed Precip Data'!$F$3,'Watershed Precip Data'!F45,'WS-2, WS-3, &amp; WS-4'!$B$6='Watershed Precip Data'!$G$3,'Watershed Precip Data'!G45,'WS-2, WS-3, &amp; WS-4'!$B$6='Watershed Precip Data'!$H$3,'Watershed Precip Data'!H45,'WS-2, WS-3, &amp; WS-4'!$B$6='Watershed Precip Data'!$I$3,'Watershed Precip Data'!I45,'WS-2, WS-3, &amp; WS-4'!$B$6='Watershed Precip Data'!$J$3,'Watershed Precip Data'!J45,'WS-2, WS-3, &amp; WS-4'!$B$6='Watershed Precip Data'!$K$3,'Watershed Precip Data'!K45)</f>
        <v>#N/A</v>
      </c>
      <c r="I43" s="72" t="e">
        <f t="shared" si="0"/>
        <v>#N/A</v>
      </c>
      <c r="J43" s="73" t="e">
        <f>_xlfn.IFS('WS-2, WS-3, &amp; WS-4'!$B$18="Yes",MIN(K43,G42+C43),'WS-2, WS-3, &amp; WS-4'!$B$18="No",0)</f>
        <v>#N/A</v>
      </c>
      <c r="K43" s="76">
        <f t="shared" si="6"/>
        <v>5.6000000000000001E-2</v>
      </c>
    </row>
    <row r="44" spans="1:11">
      <c r="A44" s="19">
        <v>2</v>
      </c>
      <c r="B44" s="18">
        <v>11</v>
      </c>
      <c r="C44" s="70" t="e">
        <f>'WS-2, WS-3, &amp; WS-4'!$B$28*'Water Supply Calcs'!$N$7*H44</f>
        <v>#VALUE!</v>
      </c>
      <c r="D44" s="70" t="e">
        <f t="shared" si="1"/>
        <v>#VALUE!</v>
      </c>
      <c r="E44" s="70" t="e">
        <f t="shared" si="5"/>
        <v>#VALUE!</v>
      </c>
      <c r="F44" s="71" t="e">
        <f t="shared" si="2"/>
        <v>#VALUE!</v>
      </c>
      <c r="G44" s="70" t="e">
        <f t="shared" si="3"/>
        <v>#VALUE!</v>
      </c>
      <c r="H44" s="209" t="e">
        <f>_xlfn.IFS('WS-2, WS-3, &amp; WS-4'!$B$6='Watershed Precip Data'!$C$3,'Watershed Precip Data'!C46,'WS-2, WS-3, &amp; WS-4'!$B$6='Watershed Precip Data'!$D$3,'Watershed Precip Data'!D46,'WS-2, WS-3, &amp; WS-4'!$B$6='Watershed Precip Data'!$E$3,'Watershed Precip Data'!E46,'WS-2, WS-3, &amp; WS-4'!$B$6='Watershed Precip Data'!$F$3,'Watershed Precip Data'!F46,'WS-2, WS-3, &amp; WS-4'!$B$6='Watershed Precip Data'!$G$3,'Watershed Precip Data'!G46,'WS-2, WS-3, &amp; WS-4'!$B$6='Watershed Precip Data'!$H$3,'Watershed Precip Data'!H46,'WS-2, WS-3, &amp; WS-4'!$B$6='Watershed Precip Data'!$I$3,'Watershed Precip Data'!I46,'WS-2, WS-3, &amp; WS-4'!$B$6='Watershed Precip Data'!$J$3,'Watershed Precip Data'!J46,'WS-2, WS-3, &amp; WS-4'!$B$6='Watershed Precip Data'!$K$3,'Watershed Precip Data'!K46)</f>
        <v>#N/A</v>
      </c>
      <c r="I44" s="72" t="e">
        <f t="shared" si="0"/>
        <v>#N/A</v>
      </c>
      <c r="J44" s="73" t="e">
        <f>_xlfn.IFS('WS-2, WS-3, &amp; WS-4'!$B$18="Yes",MIN(K44,G43+C44),'WS-2, WS-3, &amp; WS-4'!$B$18="No",0)</f>
        <v>#N/A</v>
      </c>
      <c r="K44" s="76">
        <f t="shared" si="6"/>
        <v>5.6000000000000001E-2</v>
      </c>
    </row>
    <row r="45" spans="1:11">
      <c r="A45" s="19">
        <v>2</v>
      </c>
      <c r="B45" s="18">
        <v>12</v>
      </c>
      <c r="C45" s="70" t="e">
        <f>'WS-2, WS-3, &amp; WS-4'!$B$28*'Water Supply Calcs'!$N$7*H45</f>
        <v>#VALUE!</v>
      </c>
      <c r="D45" s="70" t="e">
        <f t="shared" si="1"/>
        <v>#VALUE!</v>
      </c>
      <c r="E45" s="70" t="e">
        <f t="shared" si="5"/>
        <v>#VALUE!</v>
      </c>
      <c r="F45" s="71" t="e">
        <f t="shared" si="2"/>
        <v>#VALUE!</v>
      </c>
      <c r="G45" s="70" t="e">
        <f t="shared" si="3"/>
        <v>#VALUE!</v>
      </c>
      <c r="H45" s="209" t="e">
        <f>_xlfn.IFS('WS-2, WS-3, &amp; WS-4'!$B$6='Watershed Precip Data'!$C$3,'Watershed Precip Data'!C47,'WS-2, WS-3, &amp; WS-4'!$B$6='Watershed Precip Data'!$D$3,'Watershed Precip Data'!D47,'WS-2, WS-3, &amp; WS-4'!$B$6='Watershed Precip Data'!$E$3,'Watershed Precip Data'!E47,'WS-2, WS-3, &amp; WS-4'!$B$6='Watershed Precip Data'!$F$3,'Watershed Precip Data'!F47,'WS-2, WS-3, &amp; WS-4'!$B$6='Watershed Precip Data'!$G$3,'Watershed Precip Data'!G47,'WS-2, WS-3, &amp; WS-4'!$B$6='Watershed Precip Data'!$H$3,'Watershed Precip Data'!H47,'WS-2, WS-3, &amp; WS-4'!$B$6='Watershed Precip Data'!$I$3,'Watershed Precip Data'!I47,'WS-2, WS-3, &amp; WS-4'!$B$6='Watershed Precip Data'!$J$3,'Watershed Precip Data'!J47,'WS-2, WS-3, &amp; WS-4'!$B$6='Watershed Precip Data'!$K$3,'Watershed Precip Data'!K47)</f>
        <v>#N/A</v>
      </c>
      <c r="I45" s="72" t="e">
        <f t="shared" si="0"/>
        <v>#N/A</v>
      </c>
      <c r="J45" s="73" t="e">
        <f>_xlfn.IFS('WS-2, WS-3, &amp; WS-4'!$B$18="Yes",MIN(K45,G44+C45),'WS-2, WS-3, &amp; WS-4'!$B$18="No",0)</f>
        <v>#N/A</v>
      </c>
      <c r="K45" s="76">
        <f t="shared" si="6"/>
        <v>5.6000000000000001E-2</v>
      </c>
    </row>
    <row r="46" spans="1:11">
      <c r="A46" s="19">
        <v>2</v>
      </c>
      <c r="B46" s="18">
        <v>13</v>
      </c>
      <c r="C46" s="70" t="e">
        <f>'WS-2, WS-3, &amp; WS-4'!$B$28*'Water Supply Calcs'!$N$7*H46</f>
        <v>#VALUE!</v>
      </c>
      <c r="D46" s="70" t="e">
        <f t="shared" si="1"/>
        <v>#VALUE!</v>
      </c>
      <c r="E46" s="70" t="e">
        <f t="shared" si="5"/>
        <v>#VALUE!</v>
      </c>
      <c r="F46" s="71" t="e">
        <f t="shared" si="2"/>
        <v>#VALUE!</v>
      </c>
      <c r="G46" s="70" t="e">
        <f t="shared" si="3"/>
        <v>#VALUE!</v>
      </c>
      <c r="H46" s="209" t="e">
        <f>_xlfn.IFS('WS-2, WS-3, &amp; WS-4'!$B$6='Watershed Precip Data'!$C$3,'Watershed Precip Data'!C48,'WS-2, WS-3, &amp; WS-4'!$B$6='Watershed Precip Data'!$D$3,'Watershed Precip Data'!D48,'WS-2, WS-3, &amp; WS-4'!$B$6='Watershed Precip Data'!$E$3,'Watershed Precip Data'!E48,'WS-2, WS-3, &amp; WS-4'!$B$6='Watershed Precip Data'!$F$3,'Watershed Precip Data'!F48,'WS-2, WS-3, &amp; WS-4'!$B$6='Watershed Precip Data'!$G$3,'Watershed Precip Data'!G48,'WS-2, WS-3, &amp; WS-4'!$B$6='Watershed Precip Data'!$H$3,'Watershed Precip Data'!H48,'WS-2, WS-3, &amp; WS-4'!$B$6='Watershed Precip Data'!$I$3,'Watershed Precip Data'!I48,'WS-2, WS-3, &amp; WS-4'!$B$6='Watershed Precip Data'!$J$3,'Watershed Precip Data'!J48,'WS-2, WS-3, &amp; WS-4'!$B$6='Watershed Precip Data'!$K$3,'Watershed Precip Data'!K48)</f>
        <v>#N/A</v>
      </c>
      <c r="I46" s="72" t="e">
        <f t="shared" si="0"/>
        <v>#N/A</v>
      </c>
      <c r="J46" s="73" t="e">
        <f>_xlfn.IFS('WS-2, WS-3, &amp; WS-4'!$B$18="Yes",MIN(K46,G45+C46),'WS-2, WS-3, &amp; WS-4'!$B$18="No",0)</f>
        <v>#N/A</v>
      </c>
      <c r="K46" s="76">
        <f t="shared" si="6"/>
        <v>5.6000000000000001E-2</v>
      </c>
    </row>
    <row r="47" spans="1:11">
      <c r="A47" s="19">
        <v>2</v>
      </c>
      <c r="B47" s="18">
        <v>14</v>
      </c>
      <c r="C47" s="70" t="e">
        <f>'WS-2, WS-3, &amp; WS-4'!$B$28*'Water Supply Calcs'!$N$7*H47</f>
        <v>#VALUE!</v>
      </c>
      <c r="D47" s="70" t="e">
        <f t="shared" si="1"/>
        <v>#VALUE!</v>
      </c>
      <c r="E47" s="70" t="e">
        <f t="shared" si="5"/>
        <v>#VALUE!</v>
      </c>
      <c r="F47" s="71" t="e">
        <f t="shared" si="2"/>
        <v>#VALUE!</v>
      </c>
      <c r="G47" s="70" t="e">
        <f t="shared" si="3"/>
        <v>#VALUE!</v>
      </c>
      <c r="H47" s="209" t="e">
        <f>_xlfn.IFS('WS-2, WS-3, &amp; WS-4'!$B$6='Watershed Precip Data'!$C$3,'Watershed Precip Data'!C49,'WS-2, WS-3, &amp; WS-4'!$B$6='Watershed Precip Data'!$D$3,'Watershed Precip Data'!D49,'WS-2, WS-3, &amp; WS-4'!$B$6='Watershed Precip Data'!$E$3,'Watershed Precip Data'!E49,'WS-2, WS-3, &amp; WS-4'!$B$6='Watershed Precip Data'!$F$3,'Watershed Precip Data'!F49,'WS-2, WS-3, &amp; WS-4'!$B$6='Watershed Precip Data'!$G$3,'Watershed Precip Data'!G49,'WS-2, WS-3, &amp; WS-4'!$B$6='Watershed Precip Data'!$H$3,'Watershed Precip Data'!H49,'WS-2, WS-3, &amp; WS-4'!$B$6='Watershed Precip Data'!$I$3,'Watershed Precip Data'!I49,'WS-2, WS-3, &amp; WS-4'!$B$6='Watershed Precip Data'!$J$3,'Watershed Precip Data'!J49,'WS-2, WS-3, &amp; WS-4'!$B$6='Watershed Precip Data'!$K$3,'Watershed Precip Data'!K49)</f>
        <v>#N/A</v>
      </c>
      <c r="I47" s="72" t="e">
        <f t="shared" si="0"/>
        <v>#N/A</v>
      </c>
      <c r="J47" s="73" t="e">
        <f>_xlfn.IFS('WS-2, WS-3, &amp; WS-4'!$B$18="Yes",MIN(K47,G46+C47),'WS-2, WS-3, &amp; WS-4'!$B$18="No",0)</f>
        <v>#N/A</v>
      </c>
      <c r="K47" s="76">
        <f t="shared" si="6"/>
        <v>5.6000000000000001E-2</v>
      </c>
    </row>
    <row r="48" spans="1:11">
      <c r="A48" s="19">
        <v>2</v>
      </c>
      <c r="B48" s="18">
        <v>15</v>
      </c>
      <c r="C48" s="70" t="e">
        <f>'WS-2, WS-3, &amp; WS-4'!$B$28*'Water Supply Calcs'!$N$7*H48</f>
        <v>#VALUE!</v>
      </c>
      <c r="D48" s="70" t="e">
        <f t="shared" si="1"/>
        <v>#VALUE!</v>
      </c>
      <c r="E48" s="70" t="e">
        <f t="shared" si="5"/>
        <v>#VALUE!</v>
      </c>
      <c r="F48" s="71" t="e">
        <f t="shared" si="2"/>
        <v>#VALUE!</v>
      </c>
      <c r="G48" s="70" t="e">
        <f t="shared" si="3"/>
        <v>#VALUE!</v>
      </c>
      <c r="H48" s="209" t="e">
        <f>_xlfn.IFS('WS-2, WS-3, &amp; WS-4'!$B$6='Watershed Precip Data'!$C$3,'Watershed Precip Data'!C50,'WS-2, WS-3, &amp; WS-4'!$B$6='Watershed Precip Data'!$D$3,'Watershed Precip Data'!D50,'WS-2, WS-3, &amp; WS-4'!$B$6='Watershed Precip Data'!$E$3,'Watershed Precip Data'!E50,'WS-2, WS-3, &amp; WS-4'!$B$6='Watershed Precip Data'!$F$3,'Watershed Precip Data'!F50,'WS-2, WS-3, &amp; WS-4'!$B$6='Watershed Precip Data'!$G$3,'Watershed Precip Data'!G50,'WS-2, WS-3, &amp; WS-4'!$B$6='Watershed Precip Data'!$H$3,'Watershed Precip Data'!H50,'WS-2, WS-3, &amp; WS-4'!$B$6='Watershed Precip Data'!$I$3,'Watershed Precip Data'!I50,'WS-2, WS-3, &amp; WS-4'!$B$6='Watershed Precip Data'!$J$3,'Watershed Precip Data'!J50,'WS-2, WS-3, &amp; WS-4'!$B$6='Watershed Precip Data'!$K$3,'Watershed Precip Data'!K50)</f>
        <v>#N/A</v>
      </c>
      <c r="I48" s="72" t="e">
        <f t="shared" si="0"/>
        <v>#N/A</v>
      </c>
      <c r="J48" s="73" t="e">
        <f>_xlfn.IFS('WS-2, WS-3, &amp; WS-4'!$B$18="Yes",MIN(K48,G47+C48),'WS-2, WS-3, &amp; WS-4'!$B$18="No",0)</f>
        <v>#N/A</v>
      </c>
      <c r="K48" s="76">
        <f t="shared" si="6"/>
        <v>5.6000000000000001E-2</v>
      </c>
    </row>
    <row r="49" spans="1:11">
      <c r="A49" s="19">
        <v>2</v>
      </c>
      <c r="B49" s="18">
        <v>16</v>
      </c>
      <c r="C49" s="70" t="e">
        <f>'WS-2, WS-3, &amp; WS-4'!$B$28*'Water Supply Calcs'!$N$7*H49</f>
        <v>#VALUE!</v>
      </c>
      <c r="D49" s="70" t="e">
        <f t="shared" si="1"/>
        <v>#VALUE!</v>
      </c>
      <c r="E49" s="70" t="e">
        <f t="shared" si="5"/>
        <v>#VALUE!</v>
      </c>
      <c r="F49" s="71" t="e">
        <f t="shared" si="2"/>
        <v>#VALUE!</v>
      </c>
      <c r="G49" s="70" t="e">
        <f t="shared" si="3"/>
        <v>#VALUE!</v>
      </c>
      <c r="H49" s="209" t="e">
        <f>_xlfn.IFS('WS-2, WS-3, &amp; WS-4'!$B$6='Watershed Precip Data'!$C$3,'Watershed Precip Data'!C51,'WS-2, WS-3, &amp; WS-4'!$B$6='Watershed Precip Data'!$D$3,'Watershed Precip Data'!D51,'WS-2, WS-3, &amp; WS-4'!$B$6='Watershed Precip Data'!$E$3,'Watershed Precip Data'!E51,'WS-2, WS-3, &amp; WS-4'!$B$6='Watershed Precip Data'!$F$3,'Watershed Precip Data'!F51,'WS-2, WS-3, &amp; WS-4'!$B$6='Watershed Precip Data'!$G$3,'Watershed Precip Data'!G51,'WS-2, WS-3, &amp; WS-4'!$B$6='Watershed Precip Data'!$H$3,'Watershed Precip Data'!H51,'WS-2, WS-3, &amp; WS-4'!$B$6='Watershed Precip Data'!$I$3,'Watershed Precip Data'!I51,'WS-2, WS-3, &amp; WS-4'!$B$6='Watershed Precip Data'!$J$3,'Watershed Precip Data'!J51,'WS-2, WS-3, &amp; WS-4'!$B$6='Watershed Precip Data'!$K$3,'Watershed Precip Data'!K51)</f>
        <v>#N/A</v>
      </c>
      <c r="I49" s="72" t="e">
        <f t="shared" si="0"/>
        <v>#N/A</v>
      </c>
      <c r="J49" s="73" t="e">
        <f>_xlfn.IFS('WS-2, WS-3, &amp; WS-4'!$B$18="Yes",MIN(K49,G48+C49),'WS-2, WS-3, &amp; WS-4'!$B$18="No",0)</f>
        <v>#N/A</v>
      </c>
      <c r="K49" s="76">
        <f t="shared" si="6"/>
        <v>5.6000000000000001E-2</v>
      </c>
    </row>
    <row r="50" spans="1:11">
      <c r="A50" s="19">
        <v>2</v>
      </c>
      <c r="B50" s="18">
        <v>17</v>
      </c>
      <c r="C50" s="70" t="e">
        <f>'WS-2, WS-3, &amp; WS-4'!$B$28*'Water Supply Calcs'!$N$7*H50</f>
        <v>#VALUE!</v>
      </c>
      <c r="D50" s="70" t="e">
        <f t="shared" si="1"/>
        <v>#VALUE!</v>
      </c>
      <c r="E50" s="70" t="e">
        <f t="shared" si="5"/>
        <v>#VALUE!</v>
      </c>
      <c r="F50" s="71" t="e">
        <f t="shared" si="2"/>
        <v>#VALUE!</v>
      </c>
      <c r="G50" s="70" t="e">
        <f t="shared" si="3"/>
        <v>#VALUE!</v>
      </c>
      <c r="H50" s="209" t="e">
        <f>_xlfn.IFS('WS-2, WS-3, &amp; WS-4'!$B$6='Watershed Precip Data'!$C$3,'Watershed Precip Data'!C52,'WS-2, WS-3, &amp; WS-4'!$B$6='Watershed Precip Data'!$D$3,'Watershed Precip Data'!D52,'WS-2, WS-3, &amp; WS-4'!$B$6='Watershed Precip Data'!$E$3,'Watershed Precip Data'!E52,'WS-2, WS-3, &amp; WS-4'!$B$6='Watershed Precip Data'!$F$3,'Watershed Precip Data'!F52,'WS-2, WS-3, &amp; WS-4'!$B$6='Watershed Precip Data'!$G$3,'Watershed Precip Data'!G52,'WS-2, WS-3, &amp; WS-4'!$B$6='Watershed Precip Data'!$H$3,'Watershed Precip Data'!H52,'WS-2, WS-3, &amp; WS-4'!$B$6='Watershed Precip Data'!$I$3,'Watershed Precip Data'!I52,'WS-2, WS-3, &amp; WS-4'!$B$6='Watershed Precip Data'!$J$3,'Watershed Precip Data'!J52,'WS-2, WS-3, &amp; WS-4'!$B$6='Watershed Precip Data'!$K$3,'Watershed Precip Data'!K52)</f>
        <v>#N/A</v>
      </c>
      <c r="I50" s="72" t="e">
        <f t="shared" si="0"/>
        <v>#N/A</v>
      </c>
      <c r="J50" s="73" t="e">
        <f>_xlfn.IFS('WS-2, WS-3, &amp; WS-4'!$B$18="Yes",MIN(K50,G49+C50),'WS-2, WS-3, &amp; WS-4'!$B$18="No",0)</f>
        <v>#N/A</v>
      </c>
      <c r="K50" s="76">
        <f t="shared" si="6"/>
        <v>5.6000000000000001E-2</v>
      </c>
    </row>
    <row r="51" spans="1:11">
      <c r="A51" s="19">
        <v>2</v>
      </c>
      <c r="B51" s="18">
        <v>18</v>
      </c>
      <c r="C51" s="70" t="e">
        <f>'WS-2, WS-3, &amp; WS-4'!$B$28*'Water Supply Calcs'!$N$7*H51</f>
        <v>#VALUE!</v>
      </c>
      <c r="D51" s="70" t="e">
        <f t="shared" si="1"/>
        <v>#VALUE!</v>
      </c>
      <c r="E51" s="70" t="e">
        <f t="shared" si="5"/>
        <v>#VALUE!</v>
      </c>
      <c r="F51" s="71" t="e">
        <f t="shared" si="2"/>
        <v>#VALUE!</v>
      </c>
      <c r="G51" s="70" t="e">
        <f t="shared" si="3"/>
        <v>#VALUE!</v>
      </c>
      <c r="H51" s="209" t="e">
        <f>_xlfn.IFS('WS-2, WS-3, &amp; WS-4'!$B$6='Watershed Precip Data'!$C$3,'Watershed Precip Data'!C53,'WS-2, WS-3, &amp; WS-4'!$B$6='Watershed Precip Data'!$D$3,'Watershed Precip Data'!D53,'WS-2, WS-3, &amp; WS-4'!$B$6='Watershed Precip Data'!$E$3,'Watershed Precip Data'!E53,'WS-2, WS-3, &amp; WS-4'!$B$6='Watershed Precip Data'!$F$3,'Watershed Precip Data'!F53,'WS-2, WS-3, &amp; WS-4'!$B$6='Watershed Precip Data'!$G$3,'Watershed Precip Data'!G53,'WS-2, WS-3, &amp; WS-4'!$B$6='Watershed Precip Data'!$H$3,'Watershed Precip Data'!H53,'WS-2, WS-3, &amp; WS-4'!$B$6='Watershed Precip Data'!$I$3,'Watershed Precip Data'!I53,'WS-2, WS-3, &amp; WS-4'!$B$6='Watershed Precip Data'!$J$3,'Watershed Precip Data'!J53,'WS-2, WS-3, &amp; WS-4'!$B$6='Watershed Precip Data'!$K$3,'Watershed Precip Data'!K53)</f>
        <v>#N/A</v>
      </c>
      <c r="I51" s="72" t="e">
        <f t="shared" si="0"/>
        <v>#N/A</v>
      </c>
      <c r="J51" s="73" t="e">
        <f>_xlfn.IFS('WS-2, WS-3, &amp; WS-4'!$B$18="Yes",MIN(K51,G50+C51),'WS-2, WS-3, &amp; WS-4'!$B$18="No",0)</f>
        <v>#N/A</v>
      </c>
      <c r="K51" s="76">
        <f t="shared" si="6"/>
        <v>5.6000000000000001E-2</v>
      </c>
    </row>
    <row r="52" spans="1:11">
      <c r="A52" s="19">
        <v>2</v>
      </c>
      <c r="B52" s="18">
        <v>19</v>
      </c>
      <c r="C52" s="70" t="e">
        <f>'WS-2, WS-3, &amp; WS-4'!$B$28*'Water Supply Calcs'!$N$7*H52</f>
        <v>#VALUE!</v>
      </c>
      <c r="D52" s="70" t="e">
        <f t="shared" si="1"/>
        <v>#VALUE!</v>
      </c>
      <c r="E52" s="70" t="e">
        <f t="shared" si="5"/>
        <v>#VALUE!</v>
      </c>
      <c r="F52" s="71" t="e">
        <f t="shared" si="2"/>
        <v>#VALUE!</v>
      </c>
      <c r="G52" s="70" t="e">
        <f t="shared" si="3"/>
        <v>#VALUE!</v>
      </c>
      <c r="H52" s="209" t="e">
        <f>_xlfn.IFS('WS-2, WS-3, &amp; WS-4'!$B$6='Watershed Precip Data'!$C$3,'Watershed Precip Data'!C54,'WS-2, WS-3, &amp; WS-4'!$B$6='Watershed Precip Data'!$D$3,'Watershed Precip Data'!D54,'WS-2, WS-3, &amp; WS-4'!$B$6='Watershed Precip Data'!$E$3,'Watershed Precip Data'!E54,'WS-2, WS-3, &amp; WS-4'!$B$6='Watershed Precip Data'!$F$3,'Watershed Precip Data'!F54,'WS-2, WS-3, &amp; WS-4'!$B$6='Watershed Precip Data'!$G$3,'Watershed Precip Data'!G54,'WS-2, WS-3, &amp; WS-4'!$B$6='Watershed Precip Data'!$H$3,'Watershed Precip Data'!H54,'WS-2, WS-3, &amp; WS-4'!$B$6='Watershed Precip Data'!$I$3,'Watershed Precip Data'!I54,'WS-2, WS-3, &amp; WS-4'!$B$6='Watershed Precip Data'!$J$3,'Watershed Precip Data'!J54,'WS-2, WS-3, &amp; WS-4'!$B$6='Watershed Precip Data'!$K$3,'Watershed Precip Data'!K54)</f>
        <v>#N/A</v>
      </c>
      <c r="I52" s="72" t="e">
        <f t="shared" si="0"/>
        <v>#N/A</v>
      </c>
      <c r="J52" s="73" t="e">
        <f>_xlfn.IFS('WS-2, WS-3, &amp; WS-4'!$B$18="Yes",MIN(K52,G51+C52),'WS-2, WS-3, &amp; WS-4'!$B$18="No",0)</f>
        <v>#N/A</v>
      </c>
      <c r="K52" s="76">
        <f t="shared" si="6"/>
        <v>5.6000000000000001E-2</v>
      </c>
    </row>
    <row r="53" spans="1:11">
      <c r="A53" s="19">
        <v>2</v>
      </c>
      <c r="B53" s="18">
        <v>20</v>
      </c>
      <c r="C53" s="70" t="e">
        <f>'WS-2, WS-3, &amp; WS-4'!$B$28*'Water Supply Calcs'!$N$7*H53</f>
        <v>#VALUE!</v>
      </c>
      <c r="D53" s="70" t="e">
        <f t="shared" si="1"/>
        <v>#VALUE!</v>
      </c>
      <c r="E53" s="70" t="e">
        <f t="shared" si="5"/>
        <v>#VALUE!</v>
      </c>
      <c r="F53" s="71" t="e">
        <f t="shared" si="2"/>
        <v>#VALUE!</v>
      </c>
      <c r="G53" s="70" t="e">
        <f t="shared" si="3"/>
        <v>#VALUE!</v>
      </c>
      <c r="H53" s="209" t="e">
        <f>_xlfn.IFS('WS-2, WS-3, &amp; WS-4'!$B$6='Watershed Precip Data'!$C$3,'Watershed Precip Data'!C55,'WS-2, WS-3, &amp; WS-4'!$B$6='Watershed Precip Data'!$D$3,'Watershed Precip Data'!D55,'WS-2, WS-3, &amp; WS-4'!$B$6='Watershed Precip Data'!$E$3,'Watershed Precip Data'!E55,'WS-2, WS-3, &amp; WS-4'!$B$6='Watershed Precip Data'!$F$3,'Watershed Precip Data'!F55,'WS-2, WS-3, &amp; WS-4'!$B$6='Watershed Precip Data'!$G$3,'Watershed Precip Data'!G55,'WS-2, WS-3, &amp; WS-4'!$B$6='Watershed Precip Data'!$H$3,'Watershed Precip Data'!H55,'WS-2, WS-3, &amp; WS-4'!$B$6='Watershed Precip Data'!$I$3,'Watershed Precip Data'!I55,'WS-2, WS-3, &amp; WS-4'!$B$6='Watershed Precip Data'!$J$3,'Watershed Precip Data'!J55,'WS-2, WS-3, &amp; WS-4'!$B$6='Watershed Precip Data'!$K$3,'Watershed Precip Data'!K55)</f>
        <v>#N/A</v>
      </c>
      <c r="I53" s="72" t="e">
        <f t="shared" si="0"/>
        <v>#N/A</v>
      </c>
      <c r="J53" s="73" t="e">
        <f>_xlfn.IFS('WS-2, WS-3, &amp; WS-4'!$B$18="Yes",MIN(K53,G52+C53),'WS-2, WS-3, &amp; WS-4'!$B$18="No",0)</f>
        <v>#N/A</v>
      </c>
      <c r="K53" s="76">
        <f t="shared" si="6"/>
        <v>5.6000000000000001E-2</v>
      </c>
    </row>
    <row r="54" spans="1:11">
      <c r="A54" s="19">
        <v>2</v>
      </c>
      <c r="B54" s="18">
        <v>21</v>
      </c>
      <c r="C54" s="70" t="e">
        <f>'WS-2, WS-3, &amp; WS-4'!$B$28*'Water Supply Calcs'!$N$7*H54</f>
        <v>#VALUE!</v>
      </c>
      <c r="D54" s="70" t="e">
        <f t="shared" si="1"/>
        <v>#VALUE!</v>
      </c>
      <c r="E54" s="70" t="e">
        <f t="shared" si="5"/>
        <v>#VALUE!</v>
      </c>
      <c r="F54" s="71" t="e">
        <f t="shared" si="2"/>
        <v>#VALUE!</v>
      </c>
      <c r="G54" s="70" t="e">
        <f t="shared" si="3"/>
        <v>#VALUE!</v>
      </c>
      <c r="H54" s="209" t="e">
        <f>_xlfn.IFS('WS-2, WS-3, &amp; WS-4'!$B$6='Watershed Precip Data'!$C$3,'Watershed Precip Data'!C56,'WS-2, WS-3, &amp; WS-4'!$B$6='Watershed Precip Data'!$D$3,'Watershed Precip Data'!D56,'WS-2, WS-3, &amp; WS-4'!$B$6='Watershed Precip Data'!$E$3,'Watershed Precip Data'!E56,'WS-2, WS-3, &amp; WS-4'!$B$6='Watershed Precip Data'!$F$3,'Watershed Precip Data'!F56,'WS-2, WS-3, &amp; WS-4'!$B$6='Watershed Precip Data'!$G$3,'Watershed Precip Data'!G56,'WS-2, WS-3, &amp; WS-4'!$B$6='Watershed Precip Data'!$H$3,'Watershed Precip Data'!H56,'WS-2, WS-3, &amp; WS-4'!$B$6='Watershed Precip Data'!$I$3,'Watershed Precip Data'!I56,'WS-2, WS-3, &amp; WS-4'!$B$6='Watershed Precip Data'!$J$3,'Watershed Precip Data'!J56,'WS-2, WS-3, &amp; WS-4'!$B$6='Watershed Precip Data'!$K$3,'Watershed Precip Data'!K56)</f>
        <v>#N/A</v>
      </c>
      <c r="I54" s="72" t="e">
        <f t="shared" si="0"/>
        <v>#N/A</v>
      </c>
      <c r="J54" s="73" t="e">
        <f>_xlfn.IFS('WS-2, WS-3, &amp; WS-4'!$B$18="Yes",MIN(K54,G53+C54),'WS-2, WS-3, &amp; WS-4'!$B$18="No",0)</f>
        <v>#N/A</v>
      </c>
      <c r="K54" s="76">
        <f t="shared" si="6"/>
        <v>5.6000000000000001E-2</v>
      </c>
    </row>
    <row r="55" spans="1:11">
      <c r="A55" s="19">
        <v>2</v>
      </c>
      <c r="B55" s="18">
        <v>22</v>
      </c>
      <c r="C55" s="70" t="e">
        <f>'WS-2, WS-3, &amp; WS-4'!$B$28*'Water Supply Calcs'!$N$7*H55</f>
        <v>#VALUE!</v>
      </c>
      <c r="D55" s="70" t="e">
        <f t="shared" si="1"/>
        <v>#VALUE!</v>
      </c>
      <c r="E55" s="70" t="e">
        <f t="shared" si="5"/>
        <v>#VALUE!</v>
      </c>
      <c r="F55" s="71" t="e">
        <f t="shared" si="2"/>
        <v>#VALUE!</v>
      </c>
      <c r="G55" s="70" t="e">
        <f t="shared" si="3"/>
        <v>#VALUE!</v>
      </c>
      <c r="H55" s="209" t="e">
        <f>_xlfn.IFS('WS-2, WS-3, &amp; WS-4'!$B$6='Watershed Precip Data'!$C$3,'Watershed Precip Data'!C57,'WS-2, WS-3, &amp; WS-4'!$B$6='Watershed Precip Data'!$D$3,'Watershed Precip Data'!D57,'WS-2, WS-3, &amp; WS-4'!$B$6='Watershed Precip Data'!$E$3,'Watershed Precip Data'!E57,'WS-2, WS-3, &amp; WS-4'!$B$6='Watershed Precip Data'!$F$3,'Watershed Precip Data'!F57,'WS-2, WS-3, &amp; WS-4'!$B$6='Watershed Precip Data'!$G$3,'Watershed Precip Data'!G57,'WS-2, WS-3, &amp; WS-4'!$B$6='Watershed Precip Data'!$H$3,'Watershed Precip Data'!H57,'WS-2, WS-3, &amp; WS-4'!$B$6='Watershed Precip Data'!$I$3,'Watershed Precip Data'!I57,'WS-2, WS-3, &amp; WS-4'!$B$6='Watershed Precip Data'!$J$3,'Watershed Precip Data'!J57,'WS-2, WS-3, &amp; WS-4'!$B$6='Watershed Precip Data'!$K$3,'Watershed Precip Data'!K57)</f>
        <v>#N/A</v>
      </c>
      <c r="I55" s="72" t="e">
        <f t="shared" si="0"/>
        <v>#N/A</v>
      </c>
      <c r="J55" s="73" t="e">
        <f>_xlfn.IFS('WS-2, WS-3, &amp; WS-4'!$B$18="Yes",MIN(K55,G54+C55),'WS-2, WS-3, &amp; WS-4'!$B$18="No",0)</f>
        <v>#N/A</v>
      </c>
      <c r="K55" s="76">
        <f t="shared" si="6"/>
        <v>5.6000000000000001E-2</v>
      </c>
    </row>
    <row r="56" spans="1:11">
      <c r="A56" s="19">
        <v>2</v>
      </c>
      <c r="B56" s="18">
        <v>23</v>
      </c>
      <c r="C56" s="70" t="e">
        <f>'WS-2, WS-3, &amp; WS-4'!$B$28*'Water Supply Calcs'!$N$7*H56</f>
        <v>#VALUE!</v>
      </c>
      <c r="D56" s="70" t="e">
        <f t="shared" si="1"/>
        <v>#VALUE!</v>
      </c>
      <c r="E56" s="70" t="e">
        <f t="shared" si="5"/>
        <v>#VALUE!</v>
      </c>
      <c r="F56" s="71" t="e">
        <f t="shared" si="2"/>
        <v>#VALUE!</v>
      </c>
      <c r="G56" s="70" t="e">
        <f t="shared" si="3"/>
        <v>#VALUE!</v>
      </c>
      <c r="H56" s="209" t="e">
        <f>_xlfn.IFS('WS-2, WS-3, &amp; WS-4'!$B$6='Watershed Precip Data'!$C$3,'Watershed Precip Data'!C58,'WS-2, WS-3, &amp; WS-4'!$B$6='Watershed Precip Data'!$D$3,'Watershed Precip Data'!D58,'WS-2, WS-3, &amp; WS-4'!$B$6='Watershed Precip Data'!$E$3,'Watershed Precip Data'!E58,'WS-2, WS-3, &amp; WS-4'!$B$6='Watershed Precip Data'!$F$3,'Watershed Precip Data'!F58,'WS-2, WS-3, &amp; WS-4'!$B$6='Watershed Precip Data'!$G$3,'Watershed Precip Data'!G58,'WS-2, WS-3, &amp; WS-4'!$B$6='Watershed Precip Data'!$H$3,'Watershed Precip Data'!H58,'WS-2, WS-3, &amp; WS-4'!$B$6='Watershed Precip Data'!$I$3,'Watershed Precip Data'!I58,'WS-2, WS-3, &amp; WS-4'!$B$6='Watershed Precip Data'!$J$3,'Watershed Precip Data'!J58,'WS-2, WS-3, &amp; WS-4'!$B$6='Watershed Precip Data'!$K$3,'Watershed Precip Data'!K58)</f>
        <v>#N/A</v>
      </c>
      <c r="I56" s="72" t="e">
        <f t="shared" si="0"/>
        <v>#N/A</v>
      </c>
      <c r="J56" s="73" t="e">
        <f>_xlfn.IFS('WS-2, WS-3, &amp; WS-4'!$B$18="Yes",MIN(K56,G55+C56),'WS-2, WS-3, &amp; WS-4'!$B$18="No",0)</f>
        <v>#N/A</v>
      </c>
      <c r="K56" s="76">
        <f t="shared" si="6"/>
        <v>5.6000000000000001E-2</v>
      </c>
    </row>
    <row r="57" spans="1:11">
      <c r="A57" s="19">
        <v>2</v>
      </c>
      <c r="B57" s="18">
        <v>24</v>
      </c>
      <c r="C57" s="70" t="e">
        <f>'WS-2, WS-3, &amp; WS-4'!$B$28*'Water Supply Calcs'!$N$7*H57</f>
        <v>#VALUE!</v>
      </c>
      <c r="D57" s="70" t="e">
        <f t="shared" si="1"/>
        <v>#VALUE!</v>
      </c>
      <c r="E57" s="70" t="e">
        <f t="shared" si="5"/>
        <v>#VALUE!</v>
      </c>
      <c r="F57" s="71" t="e">
        <f t="shared" si="2"/>
        <v>#VALUE!</v>
      </c>
      <c r="G57" s="70" t="e">
        <f t="shared" si="3"/>
        <v>#VALUE!</v>
      </c>
      <c r="H57" s="209" t="e">
        <f>_xlfn.IFS('WS-2, WS-3, &amp; WS-4'!$B$6='Watershed Precip Data'!$C$3,'Watershed Precip Data'!C59,'WS-2, WS-3, &amp; WS-4'!$B$6='Watershed Precip Data'!$D$3,'Watershed Precip Data'!D59,'WS-2, WS-3, &amp; WS-4'!$B$6='Watershed Precip Data'!$E$3,'Watershed Precip Data'!E59,'WS-2, WS-3, &amp; WS-4'!$B$6='Watershed Precip Data'!$F$3,'Watershed Precip Data'!F59,'WS-2, WS-3, &amp; WS-4'!$B$6='Watershed Precip Data'!$G$3,'Watershed Precip Data'!G59,'WS-2, WS-3, &amp; WS-4'!$B$6='Watershed Precip Data'!$H$3,'Watershed Precip Data'!H59,'WS-2, WS-3, &amp; WS-4'!$B$6='Watershed Precip Data'!$I$3,'Watershed Precip Data'!I59,'WS-2, WS-3, &amp; WS-4'!$B$6='Watershed Precip Data'!$J$3,'Watershed Precip Data'!J59,'WS-2, WS-3, &amp; WS-4'!$B$6='Watershed Precip Data'!$K$3,'Watershed Precip Data'!K59)</f>
        <v>#N/A</v>
      </c>
      <c r="I57" s="72" t="e">
        <f t="shared" si="0"/>
        <v>#N/A</v>
      </c>
      <c r="J57" s="73" t="e">
        <f>_xlfn.IFS('WS-2, WS-3, &amp; WS-4'!$B$18="Yes",MIN(K57,G56+C57),'WS-2, WS-3, &amp; WS-4'!$B$18="No",0)</f>
        <v>#N/A</v>
      </c>
      <c r="K57" s="76">
        <f t="shared" si="6"/>
        <v>5.6000000000000001E-2</v>
      </c>
    </row>
    <row r="58" spans="1:11">
      <c r="A58" s="19">
        <v>2</v>
      </c>
      <c r="B58" s="18">
        <v>25</v>
      </c>
      <c r="C58" s="70" t="e">
        <f>'WS-2, WS-3, &amp; WS-4'!$B$28*'Water Supply Calcs'!$N$7*H58</f>
        <v>#VALUE!</v>
      </c>
      <c r="D58" s="70" t="e">
        <f t="shared" si="1"/>
        <v>#VALUE!</v>
      </c>
      <c r="E58" s="70" t="e">
        <f t="shared" si="5"/>
        <v>#VALUE!</v>
      </c>
      <c r="F58" s="71" t="e">
        <f t="shared" si="2"/>
        <v>#VALUE!</v>
      </c>
      <c r="G58" s="70" t="e">
        <f t="shared" si="3"/>
        <v>#VALUE!</v>
      </c>
      <c r="H58" s="209" t="e">
        <f>_xlfn.IFS('WS-2, WS-3, &amp; WS-4'!$B$6='Watershed Precip Data'!$C$3,'Watershed Precip Data'!C60,'WS-2, WS-3, &amp; WS-4'!$B$6='Watershed Precip Data'!$D$3,'Watershed Precip Data'!D60,'WS-2, WS-3, &amp; WS-4'!$B$6='Watershed Precip Data'!$E$3,'Watershed Precip Data'!E60,'WS-2, WS-3, &amp; WS-4'!$B$6='Watershed Precip Data'!$F$3,'Watershed Precip Data'!F60,'WS-2, WS-3, &amp; WS-4'!$B$6='Watershed Precip Data'!$G$3,'Watershed Precip Data'!G60,'WS-2, WS-3, &amp; WS-4'!$B$6='Watershed Precip Data'!$H$3,'Watershed Precip Data'!H60,'WS-2, WS-3, &amp; WS-4'!$B$6='Watershed Precip Data'!$I$3,'Watershed Precip Data'!I60,'WS-2, WS-3, &amp; WS-4'!$B$6='Watershed Precip Data'!$J$3,'Watershed Precip Data'!J60,'WS-2, WS-3, &amp; WS-4'!$B$6='Watershed Precip Data'!$K$3,'Watershed Precip Data'!K60)</f>
        <v>#N/A</v>
      </c>
      <c r="I58" s="72" t="e">
        <f t="shared" si="0"/>
        <v>#N/A</v>
      </c>
      <c r="J58" s="73" t="e">
        <f>_xlfn.IFS('WS-2, WS-3, &amp; WS-4'!$B$18="Yes",MIN(K58,G57+C58),'WS-2, WS-3, &amp; WS-4'!$B$18="No",0)</f>
        <v>#N/A</v>
      </c>
      <c r="K58" s="76">
        <f t="shared" si="6"/>
        <v>5.6000000000000001E-2</v>
      </c>
    </row>
    <row r="59" spans="1:11">
      <c r="A59" s="19">
        <v>2</v>
      </c>
      <c r="B59" s="18">
        <v>26</v>
      </c>
      <c r="C59" s="70" t="e">
        <f>'WS-2, WS-3, &amp; WS-4'!$B$28*'Water Supply Calcs'!$N$7*H59</f>
        <v>#VALUE!</v>
      </c>
      <c r="D59" s="70" t="e">
        <f t="shared" si="1"/>
        <v>#VALUE!</v>
      </c>
      <c r="E59" s="70" t="e">
        <f t="shared" si="5"/>
        <v>#VALUE!</v>
      </c>
      <c r="F59" s="71" t="e">
        <f t="shared" si="2"/>
        <v>#VALUE!</v>
      </c>
      <c r="G59" s="70" t="e">
        <f t="shared" si="3"/>
        <v>#VALUE!</v>
      </c>
      <c r="H59" s="209" t="e">
        <f>_xlfn.IFS('WS-2, WS-3, &amp; WS-4'!$B$6='Watershed Precip Data'!$C$3,'Watershed Precip Data'!C61,'WS-2, WS-3, &amp; WS-4'!$B$6='Watershed Precip Data'!$D$3,'Watershed Precip Data'!D61,'WS-2, WS-3, &amp; WS-4'!$B$6='Watershed Precip Data'!$E$3,'Watershed Precip Data'!E61,'WS-2, WS-3, &amp; WS-4'!$B$6='Watershed Precip Data'!$F$3,'Watershed Precip Data'!F61,'WS-2, WS-3, &amp; WS-4'!$B$6='Watershed Precip Data'!$G$3,'Watershed Precip Data'!G61,'WS-2, WS-3, &amp; WS-4'!$B$6='Watershed Precip Data'!$H$3,'Watershed Precip Data'!H61,'WS-2, WS-3, &amp; WS-4'!$B$6='Watershed Precip Data'!$I$3,'Watershed Precip Data'!I61,'WS-2, WS-3, &amp; WS-4'!$B$6='Watershed Precip Data'!$J$3,'Watershed Precip Data'!J61,'WS-2, WS-3, &amp; WS-4'!$B$6='Watershed Precip Data'!$K$3,'Watershed Precip Data'!K61)</f>
        <v>#N/A</v>
      </c>
      <c r="I59" s="72" t="e">
        <f t="shared" si="0"/>
        <v>#N/A</v>
      </c>
      <c r="J59" s="73" t="e">
        <f>_xlfn.IFS('WS-2, WS-3, &amp; WS-4'!$B$18="Yes",MIN(K59,G58+C59),'WS-2, WS-3, &amp; WS-4'!$B$18="No",0)</f>
        <v>#N/A</v>
      </c>
      <c r="K59" s="76">
        <f t="shared" si="6"/>
        <v>5.6000000000000001E-2</v>
      </c>
    </row>
    <row r="60" spans="1:11">
      <c r="A60" s="19">
        <v>2</v>
      </c>
      <c r="B60" s="18">
        <v>27</v>
      </c>
      <c r="C60" s="70" t="e">
        <f>'WS-2, WS-3, &amp; WS-4'!$B$28*'Water Supply Calcs'!$N$7*H60</f>
        <v>#VALUE!</v>
      </c>
      <c r="D60" s="70" t="e">
        <f t="shared" si="1"/>
        <v>#VALUE!</v>
      </c>
      <c r="E60" s="70" t="e">
        <f t="shared" si="5"/>
        <v>#VALUE!</v>
      </c>
      <c r="F60" s="71" t="e">
        <f t="shared" si="2"/>
        <v>#VALUE!</v>
      </c>
      <c r="G60" s="70" t="e">
        <f t="shared" si="3"/>
        <v>#VALUE!</v>
      </c>
      <c r="H60" s="209" t="e">
        <f>_xlfn.IFS('WS-2, WS-3, &amp; WS-4'!$B$6='Watershed Precip Data'!$C$3,'Watershed Precip Data'!C62,'WS-2, WS-3, &amp; WS-4'!$B$6='Watershed Precip Data'!$D$3,'Watershed Precip Data'!D62,'WS-2, WS-3, &amp; WS-4'!$B$6='Watershed Precip Data'!$E$3,'Watershed Precip Data'!E62,'WS-2, WS-3, &amp; WS-4'!$B$6='Watershed Precip Data'!$F$3,'Watershed Precip Data'!F62,'WS-2, WS-3, &amp; WS-4'!$B$6='Watershed Precip Data'!$G$3,'Watershed Precip Data'!G62,'WS-2, WS-3, &amp; WS-4'!$B$6='Watershed Precip Data'!$H$3,'Watershed Precip Data'!H62,'WS-2, WS-3, &amp; WS-4'!$B$6='Watershed Precip Data'!$I$3,'Watershed Precip Data'!I62,'WS-2, WS-3, &amp; WS-4'!$B$6='Watershed Precip Data'!$J$3,'Watershed Precip Data'!J62,'WS-2, WS-3, &amp; WS-4'!$B$6='Watershed Precip Data'!$K$3,'Watershed Precip Data'!K62)</f>
        <v>#N/A</v>
      </c>
      <c r="I60" s="72" t="e">
        <f t="shared" si="0"/>
        <v>#N/A</v>
      </c>
      <c r="J60" s="73" t="e">
        <f>_xlfn.IFS('WS-2, WS-3, &amp; WS-4'!$B$18="Yes",MIN(K60,G59+C60),'WS-2, WS-3, &amp; WS-4'!$B$18="No",0)</f>
        <v>#N/A</v>
      </c>
      <c r="K60" s="76">
        <f t="shared" si="6"/>
        <v>5.6000000000000001E-2</v>
      </c>
    </row>
    <row r="61" spans="1:11">
      <c r="A61" s="19">
        <v>2</v>
      </c>
      <c r="B61" s="18">
        <v>28</v>
      </c>
      <c r="C61" s="70" t="e">
        <f>'WS-2, WS-3, &amp; WS-4'!$B$28*'Water Supply Calcs'!$N$7*H61</f>
        <v>#VALUE!</v>
      </c>
      <c r="D61" s="70" t="e">
        <f t="shared" si="1"/>
        <v>#VALUE!</v>
      </c>
      <c r="E61" s="70" t="e">
        <f t="shared" si="5"/>
        <v>#VALUE!</v>
      </c>
      <c r="F61" s="71" t="e">
        <f t="shared" si="2"/>
        <v>#VALUE!</v>
      </c>
      <c r="G61" s="70" t="e">
        <f t="shared" si="3"/>
        <v>#VALUE!</v>
      </c>
      <c r="H61" s="209" t="e">
        <f>_xlfn.IFS('WS-2, WS-3, &amp; WS-4'!$B$6='Watershed Precip Data'!$C$3,'Watershed Precip Data'!C63,'WS-2, WS-3, &amp; WS-4'!$B$6='Watershed Precip Data'!$D$3,'Watershed Precip Data'!D63,'WS-2, WS-3, &amp; WS-4'!$B$6='Watershed Precip Data'!$E$3,'Watershed Precip Data'!E63,'WS-2, WS-3, &amp; WS-4'!$B$6='Watershed Precip Data'!$F$3,'Watershed Precip Data'!F63,'WS-2, WS-3, &amp; WS-4'!$B$6='Watershed Precip Data'!$G$3,'Watershed Precip Data'!G63,'WS-2, WS-3, &amp; WS-4'!$B$6='Watershed Precip Data'!$H$3,'Watershed Precip Data'!H63,'WS-2, WS-3, &amp; WS-4'!$B$6='Watershed Precip Data'!$I$3,'Watershed Precip Data'!I63,'WS-2, WS-3, &amp; WS-4'!$B$6='Watershed Precip Data'!$J$3,'Watershed Precip Data'!J63,'WS-2, WS-3, &amp; WS-4'!$B$6='Watershed Precip Data'!$K$3,'Watershed Precip Data'!K63)</f>
        <v>#N/A</v>
      </c>
      <c r="I61" s="72" t="e">
        <f t="shared" si="0"/>
        <v>#N/A</v>
      </c>
      <c r="J61" s="73" t="e">
        <f>_xlfn.IFS('WS-2, WS-3, &amp; WS-4'!$B$18="Yes",MIN(K61,G60+C61),'WS-2, WS-3, &amp; WS-4'!$B$18="No",0)</f>
        <v>#N/A</v>
      </c>
      <c r="K61" s="76">
        <f t="shared" si="6"/>
        <v>5.6000000000000001E-2</v>
      </c>
    </row>
    <row r="62" spans="1:11">
      <c r="A62" s="19">
        <v>2</v>
      </c>
      <c r="B62" s="18">
        <v>29</v>
      </c>
      <c r="C62" s="70" t="e">
        <f>'WS-2, WS-3, &amp; WS-4'!$B$28*'Water Supply Calcs'!$N$7*H62</f>
        <v>#VALUE!</v>
      </c>
      <c r="D62" s="70" t="e">
        <f t="shared" si="1"/>
        <v>#VALUE!</v>
      </c>
      <c r="E62" s="70" t="e">
        <f t="shared" si="5"/>
        <v>#VALUE!</v>
      </c>
      <c r="F62" s="71" t="e">
        <f t="shared" si="2"/>
        <v>#VALUE!</v>
      </c>
      <c r="G62" s="70" t="e">
        <f t="shared" si="3"/>
        <v>#VALUE!</v>
      </c>
      <c r="H62" s="209" t="e">
        <f>_xlfn.IFS('WS-2, WS-3, &amp; WS-4'!$B$6='Watershed Precip Data'!$C$3,'Watershed Precip Data'!C64,'WS-2, WS-3, &amp; WS-4'!$B$6='Watershed Precip Data'!$D$3,'Watershed Precip Data'!D64,'WS-2, WS-3, &amp; WS-4'!$B$6='Watershed Precip Data'!$E$3,'Watershed Precip Data'!E64,'WS-2, WS-3, &amp; WS-4'!$B$6='Watershed Precip Data'!$F$3,'Watershed Precip Data'!F64,'WS-2, WS-3, &amp; WS-4'!$B$6='Watershed Precip Data'!$G$3,'Watershed Precip Data'!G64,'WS-2, WS-3, &amp; WS-4'!$B$6='Watershed Precip Data'!$H$3,'Watershed Precip Data'!H64,'WS-2, WS-3, &amp; WS-4'!$B$6='Watershed Precip Data'!$I$3,'Watershed Precip Data'!I64,'WS-2, WS-3, &amp; WS-4'!$B$6='Watershed Precip Data'!$J$3,'Watershed Precip Data'!J64,'WS-2, WS-3, &amp; WS-4'!$B$6='Watershed Precip Data'!$K$3,'Watershed Precip Data'!K64)</f>
        <v>#N/A</v>
      </c>
      <c r="I62" s="72" t="e">
        <f t="shared" si="0"/>
        <v>#N/A</v>
      </c>
      <c r="J62" s="73" t="e">
        <f>_xlfn.IFS('WS-2, WS-3, &amp; WS-4'!$B$18="Yes",MIN(K62,G61+C62),'WS-2, WS-3, &amp; WS-4'!$B$18="No",0)</f>
        <v>#N/A</v>
      </c>
      <c r="K62" s="76">
        <f t="shared" si="6"/>
        <v>5.6000000000000001E-2</v>
      </c>
    </row>
    <row r="63" spans="1:11">
      <c r="A63" s="19">
        <v>3</v>
      </c>
      <c r="B63" s="18">
        <v>1</v>
      </c>
      <c r="C63" s="70" t="e">
        <f>'WS-2, WS-3, &amp; WS-4'!$B$28*'Water Supply Calcs'!$N$7*H63</f>
        <v>#VALUE!</v>
      </c>
      <c r="D63" s="70" t="e">
        <f t="shared" si="1"/>
        <v>#VALUE!</v>
      </c>
      <c r="E63" s="70" t="e">
        <f t="shared" si="5"/>
        <v>#VALUE!</v>
      </c>
      <c r="F63" s="71" t="e">
        <f t="shared" si="2"/>
        <v>#VALUE!</v>
      </c>
      <c r="G63" s="70" t="e">
        <f t="shared" si="3"/>
        <v>#VALUE!</v>
      </c>
      <c r="H63" s="209" t="e">
        <f>_xlfn.IFS('WS-2, WS-3, &amp; WS-4'!$B$6='Watershed Precip Data'!$C$3,'Watershed Precip Data'!C65,'WS-2, WS-3, &amp; WS-4'!$B$6='Watershed Precip Data'!$D$3,'Watershed Precip Data'!D65,'WS-2, WS-3, &amp; WS-4'!$B$6='Watershed Precip Data'!$E$3,'Watershed Precip Data'!E65,'WS-2, WS-3, &amp; WS-4'!$B$6='Watershed Precip Data'!$F$3,'Watershed Precip Data'!F65,'WS-2, WS-3, &amp; WS-4'!$B$6='Watershed Precip Data'!$G$3,'Watershed Precip Data'!G65,'WS-2, WS-3, &amp; WS-4'!$B$6='Watershed Precip Data'!$H$3,'Watershed Precip Data'!H65,'WS-2, WS-3, &amp; WS-4'!$B$6='Watershed Precip Data'!$I$3,'Watershed Precip Data'!I65,'WS-2, WS-3, &amp; WS-4'!$B$6='Watershed Precip Data'!$J$3,'Watershed Precip Data'!J65,'WS-2, WS-3, &amp; WS-4'!$B$6='Watershed Precip Data'!$K$3,'Watershed Precip Data'!K65)</f>
        <v>#N/A</v>
      </c>
      <c r="I63" s="72" t="e">
        <f t="shared" si="0"/>
        <v>#N/A</v>
      </c>
      <c r="J63" s="73" t="e">
        <f>_xlfn.IFS('WS-2, WS-3, &amp; WS-4'!$B$18="Yes",MIN(K63,G62+C63),'WS-2, WS-3, &amp; WS-4'!$B$18="No",0)</f>
        <v>#N/A</v>
      </c>
      <c r="K63" s="76">
        <f t="shared" si="6"/>
        <v>0.10333333333333333</v>
      </c>
    </row>
    <row r="64" spans="1:11">
      <c r="A64" s="19">
        <v>3</v>
      </c>
      <c r="B64" s="18">
        <v>2</v>
      </c>
      <c r="C64" s="70" t="e">
        <f>'WS-2, WS-3, &amp; WS-4'!$B$28*'Water Supply Calcs'!$N$7*H64</f>
        <v>#VALUE!</v>
      </c>
      <c r="D64" s="70" t="e">
        <f t="shared" si="1"/>
        <v>#VALUE!</v>
      </c>
      <c r="E64" s="70" t="e">
        <f t="shared" si="5"/>
        <v>#VALUE!</v>
      </c>
      <c r="F64" s="71" t="e">
        <f t="shared" si="2"/>
        <v>#VALUE!</v>
      </c>
      <c r="G64" s="70" t="e">
        <f t="shared" si="3"/>
        <v>#VALUE!</v>
      </c>
      <c r="H64" s="209" t="e">
        <f>_xlfn.IFS('WS-2, WS-3, &amp; WS-4'!$B$6='Watershed Precip Data'!$C$3,'Watershed Precip Data'!C66,'WS-2, WS-3, &amp; WS-4'!$B$6='Watershed Precip Data'!$D$3,'Watershed Precip Data'!D66,'WS-2, WS-3, &amp; WS-4'!$B$6='Watershed Precip Data'!$E$3,'Watershed Precip Data'!E66,'WS-2, WS-3, &amp; WS-4'!$B$6='Watershed Precip Data'!$F$3,'Watershed Precip Data'!F66,'WS-2, WS-3, &amp; WS-4'!$B$6='Watershed Precip Data'!$G$3,'Watershed Precip Data'!G66,'WS-2, WS-3, &amp; WS-4'!$B$6='Watershed Precip Data'!$H$3,'Watershed Precip Data'!H66,'WS-2, WS-3, &amp; WS-4'!$B$6='Watershed Precip Data'!$I$3,'Watershed Precip Data'!I66,'WS-2, WS-3, &amp; WS-4'!$B$6='Watershed Precip Data'!$J$3,'Watershed Precip Data'!J66,'WS-2, WS-3, &amp; WS-4'!$B$6='Watershed Precip Data'!$K$3,'Watershed Precip Data'!K66)</f>
        <v>#N/A</v>
      </c>
      <c r="I64" s="72" t="e">
        <f t="shared" si="0"/>
        <v>#N/A</v>
      </c>
      <c r="J64" s="73" t="e">
        <f>_xlfn.IFS('WS-2, WS-3, &amp; WS-4'!$B$18="Yes",MIN(K64,G63+C64),'WS-2, WS-3, &amp; WS-4'!$B$18="No",0)</f>
        <v>#N/A</v>
      </c>
      <c r="K64" s="76">
        <f t="shared" si="6"/>
        <v>0.10333333333333333</v>
      </c>
    </row>
    <row r="65" spans="1:11">
      <c r="A65" s="19">
        <v>3</v>
      </c>
      <c r="B65" s="18">
        <v>3</v>
      </c>
      <c r="C65" s="70" t="e">
        <f>'WS-2, WS-3, &amp; WS-4'!$B$28*'Water Supply Calcs'!$N$7*H65</f>
        <v>#VALUE!</v>
      </c>
      <c r="D65" s="70" t="e">
        <f t="shared" si="1"/>
        <v>#VALUE!</v>
      </c>
      <c r="E65" s="70" t="e">
        <f t="shared" si="5"/>
        <v>#VALUE!</v>
      </c>
      <c r="F65" s="71" t="e">
        <f t="shared" si="2"/>
        <v>#VALUE!</v>
      </c>
      <c r="G65" s="70" t="e">
        <f t="shared" si="3"/>
        <v>#VALUE!</v>
      </c>
      <c r="H65" s="209" t="e">
        <f>_xlfn.IFS('WS-2, WS-3, &amp; WS-4'!$B$6='Watershed Precip Data'!$C$3,'Watershed Precip Data'!C67,'WS-2, WS-3, &amp; WS-4'!$B$6='Watershed Precip Data'!$D$3,'Watershed Precip Data'!D67,'WS-2, WS-3, &amp; WS-4'!$B$6='Watershed Precip Data'!$E$3,'Watershed Precip Data'!E67,'WS-2, WS-3, &amp; WS-4'!$B$6='Watershed Precip Data'!$F$3,'Watershed Precip Data'!F67,'WS-2, WS-3, &amp; WS-4'!$B$6='Watershed Precip Data'!$G$3,'Watershed Precip Data'!G67,'WS-2, WS-3, &amp; WS-4'!$B$6='Watershed Precip Data'!$H$3,'Watershed Precip Data'!H67,'WS-2, WS-3, &amp; WS-4'!$B$6='Watershed Precip Data'!$I$3,'Watershed Precip Data'!I67,'WS-2, WS-3, &amp; WS-4'!$B$6='Watershed Precip Data'!$J$3,'Watershed Precip Data'!J67,'WS-2, WS-3, &amp; WS-4'!$B$6='Watershed Precip Data'!$K$3,'Watershed Precip Data'!K67)</f>
        <v>#N/A</v>
      </c>
      <c r="I65" s="72" t="e">
        <f t="shared" si="0"/>
        <v>#N/A</v>
      </c>
      <c r="J65" s="73" t="e">
        <f>_xlfn.IFS('WS-2, WS-3, &amp; WS-4'!$B$18="Yes",MIN(K65,G64+C65),'WS-2, WS-3, &amp; WS-4'!$B$18="No",0)</f>
        <v>#N/A</v>
      </c>
      <c r="K65" s="76">
        <f t="shared" si="6"/>
        <v>0.10333333333333333</v>
      </c>
    </row>
    <row r="66" spans="1:11">
      <c r="A66" s="19">
        <v>3</v>
      </c>
      <c r="B66" s="18">
        <v>4</v>
      </c>
      <c r="C66" s="70" t="e">
        <f>'WS-2, WS-3, &amp; WS-4'!$B$28*'Water Supply Calcs'!$N$7*H66</f>
        <v>#VALUE!</v>
      </c>
      <c r="D66" s="70" t="e">
        <f t="shared" si="1"/>
        <v>#VALUE!</v>
      </c>
      <c r="E66" s="70" t="e">
        <f t="shared" si="5"/>
        <v>#VALUE!</v>
      </c>
      <c r="F66" s="71" t="e">
        <f t="shared" si="2"/>
        <v>#VALUE!</v>
      </c>
      <c r="G66" s="70" t="e">
        <f t="shared" si="3"/>
        <v>#VALUE!</v>
      </c>
      <c r="H66" s="209" t="e">
        <f>_xlfn.IFS('WS-2, WS-3, &amp; WS-4'!$B$6='Watershed Precip Data'!$C$3,'Watershed Precip Data'!C68,'WS-2, WS-3, &amp; WS-4'!$B$6='Watershed Precip Data'!$D$3,'Watershed Precip Data'!D68,'WS-2, WS-3, &amp; WS-4'!$B$6='Watershed Precip Data'!$E$3,'Watershed Precip Data'!E68,'WS-2, WS-3, &amp; WS-4'!$B$6='Watershed Precip Data'!$F$3,'Watershed Precip Data'!F68,'WS-2, WS-3, &amp; WS-4'!$B$6='Watershed Precip Data'!$G$3,'Watershed Precip Data'!G68,'WS-2, WS-3, &amp; WS-4'!$B$6='Watershed Precip Data'!$H$3,'Watershed Precip Data'!H68,'WS-2, WS-3, &amp; WS-4'!$B$6='Watershed Precip Data'!$I$3,'Watershed Precip Data'!I68,'WS-2, WS-3, &amp; WS-4'!$B$6='Watershed Precip Data'!$J$3,'Watershed Precip Data'!J68,'WS-2, WS-3, &amp; WS-4'!$B$6='Watershed Precip Data'!$K$3,'Watershed Precip Data'!K68)</f>
        <v>#N/A</v>
      </c>
      <c r="I66" s="72" t="e">
        <f t="shared" si="0"/>
        <v>#N/A</v>
      </c>
      <c r="J66" s="73" t="e">
        <f>_xlfn.IFS('WS-2, WS-3, &amp; WS-4'!$B$18="Yes",MIN(K66,G65+C66),'WS-2, WS-3, &amp; WS-4'!$B$18="No",0)</f>
        <v>#N/A</v>
      </c>
      <c r="K66" s="76">
        <f t="shared" si="6"/>
        <v>0.10333333333333333</v>
      </c>
    </row>
    <row r="67" spans="1:11">
      <c r="A67" s="19">
        <v>3</v>
      </c>
      <c r="B67" s="18">
        <v>5</v>
      </c>
      <c r="C67" s="70" t="e">
        <f>'WS-2, WS-3, &amp; WS-4'!$B$28*'Water Supply Calcs'!$N$7*H67</f>
        <v>#VALUE!</v>
      </c>
      <c r="D67" s="70" t="e">
        <f t="shared" si="1"/>
        <v>#VALUE!</v>
      </c>
      <c r="E67" s="70" t="e">
        <f t="shared" si="5"/>
        <v>#VALUE!</v>
      </c>
      <c r="F67" s="71" t="e">
        <f t="shared" si="2"/>
        <v>#VALUE!</v>
      </c>
      <c r="G67" s="70" t="e">
        <f t="shared" si="3"/>
        <v>#VALUE!</v>
      </c>
      <c r="H67" s="209" t="e">
        <f>_xlfn.IFS('WS-2, WS-3, &amp; WS-4'!$B$6='Watershed Precip Data'!$C$3,'Watershed Precip Data'!C69,'WS-2, WS-3, &amp; WS-4'!$B$6='Watershed Precip Data'!$D$3,'Watershed Precip Data'!D69,'WS-2, WS-3, &amp; WS-4'!$B$6='Watershed Precip Data'!$E$3,'Watershed Precip Data'!E69,'WS-2, WS-3, &amp; WS-4'!$B$6='Watershed Precip Data'!$F$3,'Watershed Precip Data'!F69,'WS-2, WS-3, &amp; WS-4'!$B$6='Watershed Precip Data'!$G$3,'Watershed Precip Data'!G69,'WS-2, WS-3, &amp; WS-4'!$B$6='Watershed Precip Data'!$H$3,'Watershed Precip Data'!H69,'WS-2, WS-3, &amp; WS-4'!$B$6='Watershed Precip Data'!$I$3,'Watershed Precip Data'!I69,'WS-2, WS-3, &amp; WS-4'!$B$6='Watershed Precip Data'!$J$3,'Watershed Precip Data'!J69,'WS-2, WS-3, &amp; WS-4'!$B$6='Watershed Precip Data'!$K$3,'Watershed Precip Data'!K69)</f>
        <v>#N/A</v>
      </c>
      <c r="I67" s="72" t="e">
        <f t="shared" ref="I67:I130" si="7">_xlfn.IFS(A67=$AB$3,$AD$3*$N$5*$N$4,A67=$AB$4,$AD$4*$N$5*$N$4, A67=$AB$5,$AD$5*$N$5*$N$4,A67=$AB$6,$AD$6*$N$5*$N$4,A67=$AB$7,$AD$7*$N$5*$N$4,A67=$AB$8,$AD$8*$N$5*$N$4,A67=$AB$9,$AD$9*$N$5*$N$4,A67=$AB$10,$AD$10*$N$5*$N$4,A67=$AB$11,$AD$11*$N$5*$N$4,A67=$AB$12,$AD$12*$N$5*$N$4,A67=$AB$13,$AD$13*$N$5*$N$4,A67=$AB$14,$AD$14*$N$5*$N$4)</f>
        <v>#N/A</v>
      </c>
      <c r="J67" s="73" t="e">
        <f>_xlfn.IFS('WS-2, WS-3, &amp; WS-4'!$B$18="Yes",MIN(K67,G66+C67),'WS-2, WS-3, &amp; WS-4'!$B$18="No",0)</f>
        <v>#N/A</v>
      </c>
      <c r="K67" s="76">
        <f t="shared" ref="K67:K130" si="8">_xlfn.IFS(A67=$AB$3,$AE$3,A67=$AB$4,$AE$4,A67=$AB$5,$AE$5,A67=$AB$6,$AE$6,A67=$AB$7,$AE$7,A67=$AB$8,$AE$8,A67=$AB$9, $AE$9,A67=$AB$10,$AE$10,A67=$AB$11,$AE$11,A67=$AB$12,$AE$12,A67=$AB$13,$AE$13,A67=$AB$14,$AE$14)/30</f>
        <v>0.10333333333333333</v>
      </c>
    </row>
    <row r="68" spans="1:11">
      <c r="A68" s="19">
        <v>3</v>
      </c>
      <c r="B68" s="18">
        <v>6</v>
      </c>
      <c r="C68" s="70" t="e">
        <f>'WS-2, WS-3, &amp; WS-4'!$B$28*'Water Supply Calcs'!$N$7*H68</f>
        <v>#VALUE!</v>
      </c>
      <c r="D68" s="70" t="e">
        <f t="shared" ref="D68:D131" si="9">MIN(G67+C68-J68,I68)</f>
        <v>#VALUE!</v>
      </c>
      <c r="E68" s="70" t="e">
        <f t="shared" ref="E68:E131" si="10">MAX(0,F68-$N$8)</f>
        <v>#VALUE!</v>
      </c>
      <c r="F68" s="71" t="e">
        <f t="shared" ref="F68:F131" si="11">MAX(0,(G67+C68-D68-J68))</f>
        <v>#VALUE!</v>
      </c>
      <c r="G68" s="70" t="e">
        <f t="shared" ref="G68:G131" si="12">MAX((F68-E68),0)</f>
        <v>#VALUE!</v>
      </c>
      <c r="H68" s="209" t="e">
        <f>_xlfn.IFS('WS-2, WS-3, &amp; WS-4'!$B$6='Watershed Precip Data'!$C$3,'Watershed Precip Data'!C70,'WS-2, WS-3, &amp; WS-4'!$B$6='Watershed Precip Data'!$D$3,'Watershed Precip Data'!D70,'WS-2, WS-3, &amp; WS-4'!$B$6='Watershed Precip Data'!$E$3,'Watershed Precip Data'!E70,'WS-2, WS-3, &amp; WS-4'!$B$6='Watershed Precip Data'!$F$3,'Watershed Precip Data'!F70,'WS-2, WS-3, &amp; WS-4'!$B$6='Watershed Precip Data'!$G$3,'Watershed Precip Data'!G70,'WS-2, WS-3, &amp; WS-4'!$B$6='Watershed Precip Data'!$H$3,'Watershed Precip Data'!H70,'WS-2, WS-3, &amp; WS-4'!$B$6='Watershed Precip Data'!$I$3,'Watershed Precip Data'!I70,'WS-2, WS-3, &amp; WS-4'!$B$6='Watershed Precip Data'!$J$3,'Watershed Precip Data'!J70,'WS-2, WS-3, &amp; WS-4'!$B$6='Watershed Precip Data'!$K$3,'Watershed Precip Data'!K70)</f>
        <v>#N/A</v>
      </c>
      <c r="I68" s="72" t="e">
        <f t="shared" si="7"/>
        <v>#N/A</v>
      </c>
      <c r="J68" s="73" t="e">
        <f>_xlfn.IFS('WS-2, WS-3, &amp; WS-4'!$B$18="Yes",MIN(K68,G67+C68),'WS-2, WS-3, &amp; WS-4'!$B$18="No",0)</f>
        <v>#N/A</v>
      </c>
      <c r="K68" s="76">
        <f t="shared" si="8"/>
        <v>0.10333333333333333</v>
      </c>
    </row>
    <row r="69" spans="1:11">
      <c r="A69" s="19">
        <v>3</v>
      </c>
      <c r="B69" s="18">
        <v>7</v>
      </c>
      <c r="C69" s="70" t="e">
        <f>'WS-2, WS-3, &amp; WS-4'!$B$28*'Water Supply Calcs'!$N$7*H69</f>
        <v>#VALUE!</v>
      </c>
      <c r="D69" s="70" t="e">
        <f t="shared" si="9"/>
        <v>#VALUE!</v>
      </c>
      <c r="E69" s="70" t="e">
        <f t="shared" si="10"/>
        <v>#VALUE!</v>
      </c>
      <c r="F69" s="71" t="e">
        <f t="shared" si="11"/>
        <v>#VALUE!</v>
      </c>
      <c r="G69" s="70" t="e">
        <f t="shared" si="12"/>
        <v>#VALUE!</v>
      </c>
      <c r="H69" s="209" t="e">
        <f>_xlfn.IFS('WS-2, WS-3, &amp; WS-4'!$B$6='Watershed Precip Data'!$C$3,'Watershed Precip Data'!C71,'WS-2, WS-3, &amp; WS-4'!$B$6='Watershed Precip Data'!$D$3,'Watershed Precip Data'!D71,'WS-2, WS-3, &amp; WS-4'!$B$6='Watershed Precip Data'!$E$3,'Watershed Precip Data'!E71,'WS-2, WS-3, &amp; WS-4'!$B$6='Watershed Precip Data'!$F$3,'Watershed Precip Data'!F71,'WS-2, WS-3, &amp; WS-4'!$B$6='Watershed Precip Data'!$G$3,'Watershed Precip Data'!G71,'WS-2, WS-3, &amp; WS-4'!$B$6='Watershed Precip Data'!$H$3,'Watershed Precip Data'!H71,'WS-2, WS-3, &amp; WS-4'!$B$6='Watershed Precip Data'!$I$3,'Watershed Precip Data'!I71,'WS-2, WS-3, &amp; WS-4'!$B$6='Watershed Precip Data'!$J$3,'Watershed Precip Data'!J71,'WS-2, WS-3, &amp; WS-4'!$B$6='Watershed Precip Data'!$K$3,'Watershed Precip Data'!K71)</f>
        <v>#N/A</v>
      </c>
      <c r="I69" s="72" t="e">
        <f t="shared" si="7"/>
        <v>#N/A</v>
      </c>
      <c r="J69" s="73" t="e">
        <f>_xlfn.IFS('WS-2, WS-3, &amp; WS-4'!$B$18="Yes",MIN(K69,G68+C69),'WS-2, WS-3, &amp; WS-4'!$B$18="No",0)</f>
        <v>#N/A</v>
      </c>
      <c r="K69" s="76">
        <f t="shared" si="8"/>
        <v>0.10333333333333333</v>
      </c>
    </row>
    <row r="70" spans="1:11">
      <c r="A70" s="19">
        <v>3</v>
      </c>
      <c r="B70" s="18">
        <v>8</v>
      </c>
      <c r="C70" s="70" t="e">
        <f>'WS-2, WS-3, &amp; WS-4'!$B$28*'Water Supply Calcs'!$N$7*H70</f>
        <v>#VALUE!</v>
      </c>
      <c r="D70" s="70" t="e">
        <f t="shared" si="9"/>
        <v>#VALUE!</v>
      </c>
      <c r="E70" s="70" t="e">
        <f t="shared" si="10"/>
        <v>#VALUE!</v>
      </c>
      <c r="F70" s="71" t="e">
        <f t="shared" si="11"/>
        <v>#VALUE!</v>
      </c>
      <c r="G70" s="70" t="e">
        <f t="shared" si="12"/>
        <v>#VALUE!</v>
      </c>
      <c r="H70" s="209" t="e">
        <f>_xlfn.IFS('WS-2, WS-3, &amp; WS-4'!$B$6='Watershed Precip Data'!$C$3,'Watershed Precip Data'!C72,'WS-2, WS-3, &amp; WS-4'!$B$6='Watershed Precip Data'!$D$3,'Watershed Precip Data'!D72,'WS-2, WS-3, &amp; WS-4'!$B$6='Watershed Precip Data'!$E$3,'Watershed Precip Data'!E72,'WS-2, WS-3, &amp; WS-4'!$B$6='Watershed Precip Data'!$F$3,'Watershed Precip Data'!F72,'WS-2, WS-3, &amp; WS-4'!$B$6='Watershed Precip Data'!$G$3,'Watershed Precip Data'!G72,'WS-2, WS-3, &amp; WS-4'!$B$6='Watershed Precip Data'!$H$3,'Watershed Precip Data'!H72,'WS-2, WS-3, &amp; WS-4'!$B$6='Watershed Precip Data'!$I$3,'Watershed Precip Data'!I72,'WS-2, WS-3, &amp; WS-4'!$B$6='Watershed Precip Data'!$J$3,'Watershed Precip Data'!J72,'WS-2, WS-3, &amp; WS-4'!$B$6='Watershed Precip Data'!$K$3,'Watershed Precip Data'!K72)</f>
        <v>#N/A</v>
      </c>
      <c r="I70" s="72" t="e">
        <f t="shared" si="7"/>
        <v>#N/A</v>
      </c>
      <c r="J70" s="73" t="e">
        <f>_xlfn.IFS('WS-2, WS-3, &amp; WS-4'!$B$18="Yes",MIN(K70,G69+C70),'WS-2, WS-3, &amp; WS-4'!$B$18="No",0)</f>
        <v>#N/A</v>
      </c>
      <c r="K70" s="76">
        <f t="shared" si="8"/>
        <v>0.10333333333333333</v>
      </c>
    </row>
    <row r="71" spans="1:11">
      <c r="A71" s="19">
        <v>3</v>
      </c>
      <c r="B71" s="18">
        <v>9</v>
      </c>
      <c r="C71" s="70" t="e">
        <f>'WS-2, WS-3, &amp; WS-4'!$B$28*'Water Supply Calcs'!$N$7*H71</f>
        <v>#VALUE!</v>
      </c>
      <c r="D71" s="70" t="e">
        <f t="shared" si="9"/>
        <v>#VALUE!</v>
      </c>
      <c r="E71" s="70" t="e">
        <f t="shared" si="10"/>
        <v>#VALUE!</v>
      </c>
      <c r="F71" s="71" t="e">
        <f t="shared" si="11"/>
        <v>#VALUE!</v>
      </c>
      <c r="G71" s="70" t="e">
        <f t="shared" si="12"/>
        <v>#VALUE!</v>
      </c>
      <c r="H71" s="209" t="e">
        <f>_xlfn.IFS('WS-2, WS-3, &amp; WS-4'!$B$6='Watershed Precip Data'!$C$3,'Watershed Precip Data'!C73,'WS-2, WS-3, &amp; WS-4'!$B$6='Watershed Precip Data'!$D$3,'Watershed Precip Data'!D73,'WS-2, WS-3, &amp; WS-4'!$B$6='Watershed Precip Data'!$E$3,'Watershed Precip Data'!E73,'WS-2, WS-3, &amp; WS-4'!$B$6='Watershed Precip Data'!$F$3,'Watershed Precip Data'!F73,'WS-2, WS-3, &amp; WS-4'!$B$6='Watershed Precip Data'!$G$3,'Watershed Precip Data'!G73,'WS-2, WS-3, &amp; WS-4'!$B$6='Watershed Precip Data'!$H$3,'Watershed Precip Data'!H73,'WS-2, WS-3, &amp; WS-4'!$B$6='Watershed Precip Data'!$I$3,'Watershed Precip Data'!I73,'WS-2, WS-3, &amp; WS-4'!$B$6='Watershed Precip Data'!$J$3,'Watershed Precip Data'!J73,'WS-2, WS-3, &amp; WS-4'!$B$6='Watershed Precip Data'!$K$3,'Watershed Precip Data'!K73)</f>
        <v>#N/A</v>
      </c>
      <c r="I71" s="72" t="e">
        <f t="shared" si="7"/>
        <v>#N/A</v>
      </c>
      <c r="J71" s="73" t="e">
        <f>_xlfn.IFS('WS-2, WS-3, &amp; WS-4'!$B$18="Yes",MIN(K71,G70+C71),'WS-2, WS-3, &amp; WS-4'!$B$18="No",0)</f>
        <v>#N/A</v>
      </c>
      <c r="K71" s="76">
        <f t="shared" si="8"/>
        <v>0.10333333333333333</v>
      </c>
    </row>
    <row r="72" spans="1:11">
      <c r="A72" s="19">
        <v>3</v>
      </c>
      <c r="B72" s="18">
        <v>10</v>
      </c>
      <c r="C72" s="70" t="e">
        <f>'WS-2, WS-3, &amp; WS-4'!$B$28*'Water Supply Calcs'!$N$7*H72</f>
        <v>#VALUE!</v>
      </c>
      <c r="D72" s="70" t="e">
        <f t="shared" si="9"/>
        <v>#VALUE!</v>
      </c>
      <c r="E72" s="70" t="e">
        <f t="shared" si="10"/>
        <v>#VALUE!</v>
      </c>
      <c r="F72" s="71" t="e">
        <f t="shared" si="11"/>
        <v>#VALUE!</v>
      </c>
      <c r="G72" s="70" t="e">
        <f t="shared" si="12"/>
        <v>#VALUE!</v>
      </c>
      <c r="H72" s="209" t="e">
        <f>_xlfn.IFS('WS-2, WS-3, &amp; WS-4'!$B$6='Watershed Precip Data'!$C$3,'Watershed Precip Data'!C74,'WS-2, WS-3, &amp; WS-4'!$B$6='Watershed Precip Data'!$D$3,'Watershed Precip Data'!D74,'WS-2, WS-3, &amp; WS-4'!$B$6='Watershed Precip Data'!$E$3,'Watershed Precip Data'!E74,'WS-2, WS-3, &amp; WS-4'!$B$6='Watershed Precip Data'!$F$3,'Watershed Precip Data'!F74,'WS-2, WS-3, &amp; WS-4'!$B$6='Watershed Precip Data'!$G$3,'Watershed Precip Data'!G74,'WS-2, WS-3, &amp; WS-4'!$B$6='Watershed Precip Data'!$H$3,'Watershed Precip Data'!H74,'WS-2, WS-3, &amp; WS-4'!$B$6='Watershed Precip Data'!$I$3,'Watershed Precip Data'!I74,'WS-2, WS-3, &amp; WS-4'!$B$6='Watershed Precip Data'!$J$3,'Watershed Precip Data'!J74,'WS-2, WS-3, &amp; WS-4'!$B$6='Watershed Precip Data'!$K$3,'Watershed Precip Data'!K74)</f>
        <v>#N/A</v>
      </c>
      <c r="I72" s="72" t="e">
        <f t="shared" si="7"/>
        <v>#N/A</v>
      </c>
      <c r="J72" s="73" t="e">
        <f>_xlfn.IFS('WS-2, WS-3, &amp; WS-4'!$B$18="Yes",MIN(K72,G71+C72),'WS-2, WS-3, &amp; WS-4'!$B$18="No",0)</f>
        <v>#N/A</v>
      </c>
      <c r="K72" s="76">
        <f t="shared" si="8"/>
        <v>0.10333333333333333</v>
      </c>
    </row>
    <row r="73" spans="1:11">
      <c r="A73" s="19">
        <v>3</v>
      </c>
      <c r="B73" s="18">
        <v>11</v>
      </c>
      <c r="C73" s="70" t="e">
        <f>'WS-2, WS-3, &amp; WS-4'!$B$28*'Water Supply Calcs'!$N$7*H73</f>
        <v>#VALUE!</v>
      </c>
      <c r="D73" s="70" t="e">
        <f t="shared" si="9"/>
        <v>#VALUE!</v>
      </c>
      <c r="E73" s="70" t="e">
        <f t="shared" si="10"/>
        <v>#VALUE!</v>
      </c>
      <c r="F73" s="71" t="e">
        <f t="shared" si="11"/>
        <v>#VALUE!</v>
      </c>
      <c r="G73" s="70" t="e">
        <f t="shared" si="12"/>
        <v>#VALUE!</v>
      </c>
      <c r="H73" s="209" t="e">
        <f>_xlfn.IFS('WS-2, WS-3, &amp; WS-4'!$B$6='Watershed Precip Data'!$C$3,'Watershed Precip Data'!C75,'WS-2, WS-3, &amp; WS-4'!$B$6='Watershed Precip Data'!$D$3,'Watershed Precip Data'!D75,'WS-2, WS-3, &amp; WS-4'!$B$6='Watershed Precip Data'!$E$3,'Watershed Precip Data'!E75,'WS-2, WS-3, &amp; WS-4'!$B$6='Watershed Precip Data'!$F$3,'Watershed Precip Data'!F75,'WS-2, WS-3, &amp; WS-4'!$B$6='Watershed Precip Data'!$G$3,'Watershed Precip Data'!G75,'WS-2, WS-3, &amp; WS-4'!$B$6='Watershed Precip Data'!$H$3,'Watershed Precip Data'!H75,'WS-2, WS-3, &amp; WS-4'!$B$6='Watershed Precip Data'!$I$3,'Watershed Precip Data'!I75,'WS-2, WS-3, &amp; WS-4'!$B$6='Watershed Precip Data'!$J$3,'Watershed Precip Data'!J75,'WS-2, WS-3, &amp; WS-4'!$B$6='Watershed Precip Data'!$K$3,'Watershed Precip Data'!K75)</f>
        <v>#N/A</v>
      </c>
      <c r="I73" s="72" t="e">
        <f t="shared" si="7"/>
        <v>#N/A</v>
      </c>
      <c r="J73" s="73" t="e">
        <f>_xlfn.IFS('WS-2, WS-3, &amp; WS-4'!$B$18="Yes",MIN(K73,G72+C73),'WS-2, WS-3, &amp; WS-4'!$B$18="No",0)</f>
        <v>#N/A</v>
      </c>
      <c r="K73" s="76">
        <f t="shared" si="8"/>
        <v>0.10333333333333333</v>
      </c>
    </row>
    <row r="74" spans="1:11">
      <c r="A74" s="19">
        <v>3</v>
      </c>
      <c r="B74" s="18">
        <v>12</v>
      </c>
      <c r="C74" s="70" t="e">
        <f>'WS-2, WS-3, &amp; WS-4'!$B$28*'Water Supply Calcs'!$N$7*H74</f>
        <v>#VALUE!</v>
      </c>
      <c r="D74" s="70" t="e">
        <f t="shared" si="9"/>
        <v>#VALUE!</v>
      </c>
      <c r="E74" s="70" t="e">
        <f t="shared" si="10"/>
        <v>#VALUE!</v>
      </c>
      <c r="F74" s="71" t="e">
        <f t="shared" si="11"/>
        <v>#VALUE!</v>
      </c>
      <c r="G74" s="70" t="e">
        <f t="shared" si="12"/>
        <v>#VALUE!</v>
      </c>
      <c r="H74" s="209" t="e">
        <f>_xlfn.IFS('WS-2, WS-3, &amp; WS-4'!$B$6='Watershed Precip Data'!$C$3,'Watershed Precip Data'!C76,'WS-2, WS-3, &amp; WS-4'!$B$6='Watershed Precip Data'!$D$3,'Watershed Precip Data'!D76,'WS-2, WS-3, &amp; WS-4'!$B$6='Watershed Precip Data'!$E$3,'Watershed Precip Data'!E76,'WS-2, WS-3, &amp; WS-4'!$B$6='Watershed Precip Data'!$F$3,'Watershed Precip Data'!F76,'WS-2, WS-3, &amp; WS-4'!$B$6='Watershed Precip Data'!$G$3,'Watershed Precip Data'!G76,'WS-2, WS-3, &amp; WS-4'!$B$6='Watershed Precip Data'!$H$3,'Watershed Precip Data'!H76,'WS-2, WS-3, &amp; WS-4'!$B$6='Watershed Precip Data'!$I$3,'Watershed Precip Data'!I76,'WS-2, WS-3, &amp; WS-4'!$B$6='Watershed Precip Data'!$J$3,'Watershed Precip Data'!J76,'WS-2, WS-3, &amp; WS-4'!$B$6='Watershed Precip Data'!$K$3,'Watershed Precip Data'!K76)</f>
        <v>#N/A</v>
      </c>
      <c r="I74" s="72" t="e">
        <f t="shared" si="7"/>
        <v>#N/A</v>
      </c>
      <c r="J74" s="73" t="e">
        <f>_xlfn.IFS('WS-2, WS-3, &amp; WS-4'!$B$18="Yes",MIN(K74,G73+C74),'WS-2, WS-3, &amp; WS-4'!$B$18="No",0)</f>
        <v>#N/A</v>
      </c>
      <c r="K74" s="76">
        <f t="shared" si="8"/>
        <v>0.10333333333333333</v>
      </c>
    </row>
    <row r="75" spans="1:11">
      <c r="A75" s="19">
        <v>3</v>
      </c>
      <c r="B75" s="18">
        <v>13</v>
      </c>
      <c r="C75" s="70" t="e">
        <f>'WS-2, WS-3, &amp; WS-4'!$B$28*'Water Supply Calcs'!$N$7*H75</f>
        <v>#VALUE!</v>
      </c>
      <c r="D75" s="70" t="e">
        <f t="shared" si="9"/>
        <v>#VALUE!</v>
      </c>
      <c r="E75" s="70" t="e">
        <f t="shared" si="10"/>
        <v>#VALUE!</v>
      </c>
      <c r="F75" s="71" t="e">
        <f t="shared" si="11"/>
        <v>#VALUE!</v>
      </c>
      <c r="G75" s="70" t="e">
        <f t="shared" si="12"/>
        <v>#VALUE!</v>
      </c>
      <c r="H75" s="209" t="e">
        <f>_xlfn.IFS('WS-2, WS-3, &amp; WS-4'!$B$6='Watershed Precip Data'!$C$3,'Watershed Precip Data'!C77,'WS-2, WS-3, &amp; WS-4'!$B$6='Watershed Precip Data'!$D$3,'Watershed Precip Data'!D77,'WS-2, WS-3, &amp; WS-4'!$B$6='Watershed Precip Data'!$E$3,'Watershed Precip Data'!E77,'WS-2, WS-3, &amp; WS-4'!$B$6='Watershed Precip Data'!$F$3,'Watershed Precip Data'!F77,'WS-2, WS-3, &amp; WS-4'!$B$6='Watershed Precip Data'!$G$3,'Watershed Precip Data'!G77,'WS-2, WS-3, &amp; WS-4'!$B$6='Watershed Precip Data'!$H$3,'Watershed Precip Data'!H77,'WS-2, WS-3, &amp; WS-4'!$B$6='Watershed Precip Data'!$I$3,'Watershed Precip Data'!I77,'WS-2, WS-3, &amp; WS-4'!$B$6='Watershed Precip Data'!$J$3,'Watershed Precip Data'!J77,'WS-2, WS-3, &amp; WS-4'!$B$6='Watershed Precip Data'!$K$3,'Watershed Precip Data'!K77)</f>
        <v>#N/A</v>
      </c>
      <c r="I75" s="72" t="e">
        <f t="shared" si="7"/>
        <v>#N/A</v>
      </c>
      <c r="J75" s="73" t="e">
        <f>_xlfn.IFS('WS-2, WS-3, &amp; WS-4'!$B$18="Yes",MIN(K75,G74+C75),'WS-2, WS-3, &amp; WS-4'!$B$18="No",0)</f>
        <v>#N/A</v>
      </c>
      <c r="K75" s="76">
        <f t="shared" si="8"/>
        <v>0.10333333333333333</v>
      </c>
    </row>
    <row r="76" spans="1:11">
      <c r="A76" s="19">
        <v>3</v>
      </c>
      <c r="B76" s="18">
        <v>14</v>
      </c>
      <c r="C76" s="70" t="e">
        <f>'WS-2, WS-3, &amp; WS-4'!$B$28*'Water Supply Calcs'!$N$7*H76</f>
        <v>#VALUE!</v>
      </c>
      <c r="D76" s="70" t="e">
        <f t="shared" si="9"/>
        <v>#VALUE!</v>
      </c>
      <c r="E76" s="70" t="e">
        <f t="shared" si="10"/>
        <v>#VALUE!</v>
      </c>
      <c r="F76" s="71" t="e">
        <f t="shared" si="11"/>
        <v>#VALUE!</v>
      </c>
      <c r="G76" s="70" t="e">
        <f t="shared" si="12"/>
        <v>#VALUE!</v>
      </c>
      <c r="H76" s="209" t="e">
        <f>_xlfn.IFS('WS-2, WS-3, &amp; WS-4'!$B$6='Watershed Precip Data'!$C$3,'Watershed Precip Data'!C78,'WS-2, WS-3, &amp; WS-4'!$B$6='Watershed Precip Data'!$D$3,'Watershed Precip Data'!D78,'WS-2, WS-3, &amp; WS-4'!$B$6='Watershed Precip Data'!$E$3,'Watershed Precip Data'!E78,'WS-2, WS-3, &amp; WS-4'!$B$6='Watershed Precip Data'!$F$3,'Watershed Precip Data'!F78,'WS-2, WS-3, &amp; WS-4'!$B$6='Watershed Precip Data'!$G$3,'Watershed Precip Data'!G78,'WS-2, WS-3, &amp; WS-4'!$B$6='Watershed Precip Data'!$H$3,'Watershed Precip Data'!H78,'WS-2, WS-3, &amp; WS-4'!$B$6='Watershed Precip Data'!$I$3,'Watershed Precip Data'!I78,'WS-2, WS-3, &amp; WS-4'!$B$6='Watershed Precip Data'!$J$3,'Watershed Precip Data'!J78,'WS-2, WS-3, &amp; WS-4'!$B$6='Watershed Precip Data'!$K$3,'Watershed Precip Data'!K78)</f>
        <v>#N/A</v>
      </c>
      <c r="I76" s="72" t="e">
        <f t="shared" si="7"/>
        <v>#N/A</v>
      </c>
      <c r="J76" s="73" t="e">
        <f>_xlfn.IFS('WS-2, WS-3, &amp; WS-4'!$B$18="Yes",MIN(K76,G75+C76),'WS-2, WS-3, &amp; WS-4'!$B$18="No",0)</f>
        <v>#N/A</v>
      </c>
      <c r="K76" s="76">
        <f t="shared" si="8"/>
        <v>0.10333333333333333</v>
      </c>
    </row>
    <row r="77" spans="1:11">
      <c r="A77" s="19">
        <v>3</v>
      </c>
      <c r="B77" s="18">
        <v>15</v>
      </c>
      <c r="C77" s="70" t="e">
        <f>'WS-2, WS-3, &amp; WS-4'!$B$28*'Water Supply Calcs'!$N$7*H77</f>
        <v>#VALUE!</v>
      </c>
      <c r="D77" s="70" t="e">
        <f t="shared" si="9"/>
        <v>#VALUE!</v>
      </c>
      <c r="E77" s="70" t="e">
        <f t="shared" si="10"/>
        <v>#VALUE!</v>
      </c>
      <c r="F77" s="71" t="e">
        <f t="shared" si="11"/>
        <v>#VALUE!</v>
      </c>
      <c r="G77" s="70" t="e">
        <f t="shared" si="12"/>
        <v>#VALUE!</v>
      </c>
      <c r="H77" s="209" t="e">
        <f>_xlfn.IFS('WS-2, WS-3, &amp; WS-4'!$B$6='Watershed Precip Data'!$C$3,'Watershed Precip Data'!C79,'WS-2, WS-3, &amp; WS-4'!$B$6='Watershed Precip Data'!$D$3,'Watershed Precip Data'!D79,'WS-2, WS-3, &amp; WS-4'!$B$6='Watershed Precip Data'!$E$3,'Watershed Precip Data'!E79,'WS-2, WS-3, &amp; WS-4'!$B$6='Watershed Precip Data'!$F$3,'Watershed Precip Data'!F79,'WS-2, WS-3, &amp; WS-4'!$B$6='Watershed Precip Data'!$G$3,'Watershed Precip Data'!G79,'WS-2, WS-3, &amp; WS-4'!$B$6='Watershed Precip Data'!$H$3,'Watershed Precip Data'!H79,'WS-2, WS-3, &amp; WS-4'!$B$6='Watershed Precip Data'!$I$3,'Watershed Precip Data'!I79,'WS-2, WS-3, &amp; WS-4'!$B$6='Watershed Precip Data'!$J$3,'Watershed Precip Data'!J79,'WS-2, WS-3, &amp; WS-4'!$B$6='Watershed Precip Data'!$K$3,'Watershed Precip Data'!K79)</f>
        <v>#N/A</v>
      </c>
      <c r="I77" s="72" t="e">
        <f t="shared" si="7"/>
        <v>#N/A</v>
      </c>
      <c r="J77" s="73" t="e">
        <f>_xlfn.IFS('WS-2, WS-3, &amp; WS-4'!$B$18="Yes",MIN(K77,G76+C77),'WS-2, WS-3, &amp; WS-4'!$B$18="No",0)</f>
        <v>#N/A</v>
      </c>
      <c r="K77" s="76">
        <f t="shared" si="8"/>
        <v>0.10333333333333333</v>
      </c>
    </row>
    <row r="78" spans="1:11">
      <c r="A78" s="19">
        <v>3</v>
      </c>
      <c r="B78" s="18">
        <v>16</v>
      </c>
      <c r="C78" s="70" t="e">
        <f>'WS-2, WS-3, &amp; WS-4'!$B$28*'Water Supply Calcs'!$N$7*H78</f>
        <v>#VALUE!</v>
      </c>
      <c r="D78" s="70" t="e">
        <f t="shared" si="9"/>
        <v>#VALUE!</v>
      </c>
      <c r="E78" s="70" t="e">
        <f t="shared" si="10"/>
        <v>#VALUE!</v>
      </c>
      <c r="F78" s="71" t="e">
        <f t="shared" si="11"/>
        <v>#VALUE!</v>
      </c>
      <c r="G78" s="70" t="e">
        <f t="shared" si="12"/>
        <v>#VALUE!</v>
      </c>
      <c r="H78" s="209" t="e">
        <f>_xlfn.IFS('WS-2, WS-3, &amp; WS-4'!$B$6='Watershed Precip Data'!$C$3,'Watershed Precip Data'!C80,'WS-2, WS-3, &amp; WS-4'!$B$6='Watershed Precip Data'!$D$3,'Watershed Precip Data'!D80,'WS-2, WS-3, &amp; WS-4'!$B$6='Watershed Precip Data'!$E$3,'Watershed Precip Data'!E80,'WS-2, WS-3, &amp; WS-4'!$B$6='Watershed Precip Data'!$F$3,'Watershed Precip Data'!F80,'WS-2, WS-3, &amp; WS-4'!$B$6='Watershed Precip Data'!$G$3,'Watershed Precip Data'!G80,'WS-2, WS-3, &amp; WS-4'!$B$6='Watershed Precip Data'!$H$3,'Watershed Precip Data'!H80,'WS-2, WS-3, &amp; WS-4'!$B$6='Watershed Precip Data'!$I$3,'Watershed Precip Data'!I80,'WS-2, WS-3, &amp; WS-4'!$B$6='Watershed Precip Data'!$J$3,'Watershed Precip Data'!J80,'WS-2, WS-3, &amp; WS-4'!$B$6='Watershed Precip Data'!$K$3,'Watershed Precip Data'!K80)</f>
        <v>#N/A</v>
      </c>
      <c r="I78" s="72" t="e">
        <f t="shared" si="7"/>
        <v>#N/A</v>
      </c>
      <c r="J78" s="73" t="e">
        <f>_xlfn.IFS('WS-2, WS-3, &amp; WS-4'!$B$18="Yes",MIN(K78,G77+C78),'WS-2, WS-3, &amp; WS-4'!$B$18="No",0)</f>
        <v>#N/A</v>
      </c>
      <c r="K78" s="76">
        <f t="shared" si="8"/>
        <v>0.10333333333333333</v>
      </c>
    </row>
    <row r="79" spans="1:11">
      <c r="A79" s="19">
        <v>3</v>
      </c>
      <c r="B79" s="18">
        <v>17</v>
      </c>
      <c r="C79" s="70" t="e">
        <f>'WS-2, WS-3, &amp; WS-4'!$B$28*'Water Supply Calcs'!$N$7*H79</f>
        <v>#VALUE!</v>
      </c>
      <c r="D79" s="70" t="e">
        <f t="shared" si="9"/>
        <v>#VALUE!</v>
      </c>
      <c r="E79" s="70" t="e">
        <f t="shared" si="10"/>
        <v>#VALUE!</v>
      </c>
      <c r="F79" s="71" t="e">
        <f t="shared" si="11"/>
        <v>#VALUE!</v>
      </c>
      <c r="G79" s="70" t="e">
        <f t="shared" si="12"/>
        <v>#VALUE!</v>
      </c>
      <c r="H79" s="209" t="e">
        <f>_xlfn.IFS('WS-2, WS-3, &amp; WS-4'!$B$6='Watershed Precip Data'!$C$3,'Watershed Precip Data'!C81,'WS-2, WS-3, &amp; WS-4'!$B$6='Watershed Precip Data'!$D$3,'Watershed Precip Data'!D81,'WS-2, WS-3, &amp; WS-4'!$B$6='Watershed Precip Data'!$E$3,'Watershed Precip Data'!E81,'WS-2, WS-3, &amp; WS-4'!$B$6='Watershed Precip Data'!$F$3,'Watershed Precip Data'!F81,'WS-2, WS-3, &amp; WS-4'!$B$6='Watershed Precip Data'!$G$3,'Watershed Precip Data'!G81,'WS-2, WS-3, &amp; WS-4'!$B$6='Watershed Precip Data'!$H$3,'Watershed Precip Data'!H81,'WS-2, WS-3, &amp; WS-4'!$B$6='Watershed Precip Data'!$I$3,'Watershed Precip Data'!I81,'WS-2, WS-3, &amp; WS-4'!$B$6='Watershed Precip Data'!$J$3,'Watershed Precip Data'!J81,'WS-2, WS-3, &amp; WS-4'!$B$6='Watershed Precip Data'!$K$3,'Watershed Precip Data'!K81)</f>
        <v>#N/A</v>
      </c>
      <c r="I79" s="72" t="e">
        <f t="shared" si="7"/>
        <v>#N/A</v>
      </c>
      <c r="J79" s="73" t="e">
        <f>_xlfn.IFS('WS-2, WS-3, &amp; WS-4'!$B$18="Yes",MIN(K79,G78+C79),'WS-2, WS-3, &amp; WS-4'!$B$18="No",0)</f>
        <v>#N/A</v>
      </c>
      <c r="K79" s="76">
        <f t="shared" si="8"/>
        <v>0.10333333333333333</v>
      </c>
    </row>
    <row r="80" spans="1:11">
      <c r="A80" s="19">
        <v>3</v>
      </c>
      <c r="B80" s="18">
        <v>18</v>
      </c>
      <c r="C80" s="70" t="e">
        <f>'WS-2, WS-3, &amp; WS-4'!$B$28*'Water Supply Calcs'!$N$7*H80</f>
        <v>#VALUE!</v>
      </c>
      <c r="D80" s="70" t="e">
        <f t="shared" si="9"/>
        <v>#VALUE!</v>
      </c>
      <c r="E80" s="70" t="e">
        <f t="shared" si="10"/>
        <v>#VALUE!</v>
      </c>
      <c r="F80" s="71" t="e">
        <f t="shared" si="11"/>
        <v>#VALUE!</v>
      </c>
      <c r="G80" s="70" t="e">
        <f t="shared" si="12"/>
        <v>#VALUE!</v>
      </c>
      <c r="H80" s="209" t="e">
        <f>_xlfn.IFS('WS-2, WS-3, &amp; WS-4'!$B$6='Watershed Precip Data'!$C$3,'Watershed Precip Data'!C82,'WS-2, WS-3, &amp; WS-4'!$B$6='Watershed Precip Data'!$D$3,'Watershed Precip Data'!D82,'WS-2, WS-3, &amp; WS-4'!$B$6='Watershed Precip Data'!$E$3,'Watershed Precip Data'!E82,'WS-2, WS-3, &amp; WS-4'!$B$6='Watershed Precip Data'!$F$3,'Watershed Precip Data'!F82,'WS-2, WS-3, &amp; WS-4'!$B$6='Watershed Precip Data'!$G$3,'Watershed Precip Data'!G82,'WS-2, WS-3, &amp; WS-4'!$B$6='Watershed Precip Data'!$H$3,'Watershed Precip Data'!H82,'WS-2, WS-3, &amp; WS-4'!$B$6='Watershed Precip Data'!$I$3,'Watershed Precip Data'!I82,'WS-2, WS-3, &amp; WS-4'!$B$6='Watershed Precip Data'!$J$3,'Watershed Precip Data'!J82,'WS-2, WS-3, &amp; WS-4'!$B$6='Watershed Precip Data'!$K$3,'Watershed Precip Data'!K82)</f>
        <v>#N/A</v>
      </c>
      <c r="I80" s="72" t="e">
        <f t="shared" si="7"/>
        <v>#N/A</v>
      </c>
      <c r="J80" s="73" t="e">
        <f>_xlfn.IFS('WS-2, WS-3, &amp; WS-4'!$B$18="Yes",MIN(K80,G79+C80),'WS-2, WS-3, &amp; WS-4'!$B$18="No",0)</f>
        <v>#N/A</v>
      </c>
      <c r="K80" s="76">
        <f t="shared" si="8"/>
        <v>0.10333333333333333</v>
      </c>
    </row>
    <row r="81" spans="1:11">
      <c r="A81" s="19">
        <v>3</v>
      </c>
      <c r="B81" s="18">
        <v>19</v>
      </c>
      <c r="C81" s="70" t="e">
        <f>'WS-2, WS-3, &amp; WS-4'!$B$28*'Water Supply Calcs'!$N$7*H81</f>
        <v>#VALUE!</v>
      </c>
      <c r="D81" s="70" t="e">
        <f t="shared" si="9"/>
        <v>#VALUE!</v>
      </c>
      <c r="E81" s="70" t="e">
        <f t="shared" si="10"/>
        <v>#VALUE!</v>
      </c>
      <c r="F81" s="71" t="e">
        <f t="shared" si="11"/>
        <v>#VALUE!</v>
      </c>
      <c r="G81" s="70" t="e">
        <f t="shared" si="12"/>
        <v>#VALUE!</v>
      </c>
      <c r="H81" s="209" t="e">
        <f>_xlfn.IFS('WS-2, WS-3, &amp; WS-4'!$B$6='Watershed Precip Data'!$C$3,'Watershed Precip Data'!C83,'WS-2, WS-3, &amp; WS-4'!$B$6='Watershed Precip Data'!$D$3,'Watershed Precip Data'!D83,'WS-2, WS-3, &amp; WS-4'!$B$6='Watershed Precip Data'!$E$3,'Watershed Precip Data'!E83,'WS-2, WS-3, &amp; WS-4'!$B$6='Watershed Precip Data'!$F$3,'Watershed Precip Data'!F83,'WS-2, WS-3, &amp; WS-4'!$B$6='Watershed Precip Data'!$G$3,'Watershed Precip Data'!G83,'WS-2, WS-3, &amp; WS-4'!$B$6='Watershed Precip Data'!$H$3,'Watershed Precip Data'!H83,'WS-2, WS-3, &amp; WS-4'!$B$6='Watershed Precip Data'!$I$3,'Watershed Precip Data'!I83,'WS-2, WS-3, &amp; WS-4'!$B$6='Watershed Precip Data'!$J$3,'Watershed Precip Data'!J83,'WS-2, WS-3, &amp; WS-4'!$B$6='Watershed Precip Data'!$K$3,'Watershed Precip Data'!K83)</f>
        <v>#N/A</v>
      </c>
      <c r="I81" s="72" t="e">
        <f t="shared" si="7"/>
        <v>#N/A</v>
      </c>
      <c r="J81" s="73" t="e">
        <f>_xlfn.IFS('WS-2, WS-3, &amp; WS-4'!$B$18="Yes",MIN(K81,G80+C81),'WS-2, WS-3, &amp; WS-4'!$B$18="No",0)</f>
        <v>#N/A</v>
      </c>
      <c r="K81" s="76">
        <f t="shared" si="8"/>
        <v>0.10333333333333333</v>
      </c>
    </row>
    <row r="82" spans="1:11">
      <c r="A82" s="19">
        <v>3</v>
      </c>
      <c r="B82" s="18">
        <v>20</v>
      </c>
      <c r="C82" s="70" t="e">
        <f>'WS-2, WS-3, &amp; WS-4'!$B$28*'Water Supply Calcs'!$N$7*H82</f>
        <v>#VALUE!</v>
      </c>
      <c r="D82" s="70" t="e">
        <f t="shared" si="9"/>
        <v>#VALUE!</v>
      </c>
      <c r="E82" s="70" t="e">
        <f t="shared" si="10"/>
        <v>#VALUE!</v>
      </c>
      <c r="F82" s="71" t="e">
        <f t="shared" si="11"/>
        <v>#VALUE!</v>
      </c>
      <c r="G82" s="70" t="e">
        <f t="shared" si="12"/>
        <v>#VALUE!</v>
      </c>
      <c r="H82" s="209" t="e">
        <f>_xlfn.IFS('WS-2, WS-3, &amp; WS-4'!$B$6='Watershed Precip Data'!$C$3,'Watershed Precip Data'!C84,'WS-2, WS-3, &amp; WS-4'!$B$6='Watershed Precip Data'!$D$3,'Watershed Precip Data'!D84,'WS-2, WS-3, &amp; WS-4'!$B$6='Watershed Precip Data'!$E$3,'Watershed Precip Data'!E84,'WS-2, WS-3, &amp; WS-4'!$B$6='Watershed Precip Data'!$F$3,'Watershed Precip Data'!F84,'WS-2, WS-3, &amp; WS-4'!$B$6='Watershed Precip Data'!$G$3,'Watershed Precip Data'!G84,'WS-2, WS-3, &amp; WS-4'!$B$6='Watershed Precip Data'!$H$3,'Watershed Precip Data'!H84,'WS-2, WS-3, &amp; WS-4'!$B$6='Watershed Precip Data'!$I$3,'Watershed Precip Data'!I84,'WS-2, WS-3, &amp; WS-4'!$B$6='Watershed Precip Data'!$J$3,'Watershed Precip Data'!J84,'WS-2, WS-3, &amp; WS-4'!$B$6='Watershed Precip Data'!$K$3,'Watershed Precip Data'!K84)</f>
        <v>#N/A</v>
      </c>
      <c r="I82" s="72" t="e">
        <f t="shared" si="7"/>
        <v>#N/A</v>
      </c>
      <c r="J82" s="73" t="e">
        <f>_xlfn.IFS('WS-2, WS-3, &amp; WS-4'!$B$18="Yes",MIN(K82,G81+C82),'WS-2, WS-3, &amp; WS-4'!$B$18="No",0)</f>
        <v>#N/A</v>
      </c>
      <c r="K82" s="76">
        <f t="shared" si="8"/>
        <v>0.10333333333333333</v>
      </c>
    </row>
    <row r="83" spans="1:11">
      <c r="A83" s="19">
        <v>3</v>
      </c>
      <c r="B83" s="18">
        <v>21</v>
      </c>
      <c r="C83" s="70" t="e">
        <f>'WS-2, WS-3, &amp; WS-4'!$B$28*'Water Supply Calcs'!$N$7*H83</f>
        <v>#VALUE!</v>
      </c>
      <c r="D83" s="70" t="e">
        <f t="shared" si="9"/>
        <v>#VALUE!</v>
      </c>
      <c r="E83" s="70" t="e">
        <f t="shared" si="10"/>
        <v>#VALUE!</v>
      </c>
      <c r="F83" s="71" t="e">
        <f t="shared" si="11"/>
        <v>#VALUE!</v>
      </c>
      <c r="G83" s="70" t="e">
        <f t="shared" si="12"/>
        <v>#VALUE!</v>
      </c>
      <c r="H83" s="209" t="e">
        <f>_xlfn.IFS('WS-2, WS-3, &amp; WS-4'!$B$6='Watershed Precip Data'!$C$3,'Watershed Precip Data'!C85,'WS-2, WS-3, &amp; WS-4'!$B$6='Watershed Precip Data'!$D$3,'Watershed Precip Data'!D85,'WS-2, WS-3, &amp; WS-4'!$B$6='Watershed Precip Data'!$E$3,'Watershed Precip Data'!E85,'WS-2, WS-3, &amp; WS-4'!$B$6='Watershed Precip Data'!$F$3,'Watershed Precip Data'!F85,'WS-2, WS-3, &amp; WS-4'!$B$6='Watershed Precip Data'!$G$3,'Watershed Precip Data'!G85,'WS-2, WS-3, &amp; WS-4'!$B$6='Watershed Precip Data'!$H$3,'Watershed Precip Data'!H85,'WS-2, WS-3, &amp; WS-4'!$B$6='Watershed Precip Data'!$I$3,'Watershed Precip Data'!I85,'WS-2, WS-3, &amp; WS-4'!$B$6='Watershed Precip Data'!$J$3,'Watershed Precip Data'!J85,'WS-2, WS-3, &amp; WS-4'!$B$6='Watershed Precip Data'!$K$3,'Watershed Precip Data'!K85)</f>
        <v>#N/A</v>
      </c>
      <c r="I83" s="72" t="e">
        <f t="shared" si="7"/>
        <v>#N/A</v>
      </c>
      <c r="J83" s="73" t="e">
        <f>_xlfn.IFS('WS-2, WS-3, &amp; WS-4'!$B$18="Yes",MIN(K83,G82+C83),'WS-2, WS-3, &amp; WS-4'!$B$18="No",0)</f>
        <v>#N/A</v>
      </c>
      <c r="K83" s="76">
        <f t="shared" si="8"/>
        <v>0.10333333333333333</v>
      </c>
    </row>
    <row r="84" spans="1:11">
      <c r="A84" s="19">
        <v>3</v>
      </c>
      <c r="B84" s="18">
        <v>22</v>
      </c>
      <c r="C84" s="70" t="e">
        <f>'WS-2, WS-3, &amp; WS-4'!$B$28*'Water Supply Calcs'!$N$7*H84</f>
        <v>#VALUE!</v>
      </c>
      <c r="D84" s="70" t="e">
        <f t="shared" si="9"/>
        <v>#VALUE!</v>
      </c>
      <c r="E84" s="70" t="e">
        <f t="shared" si="10"/>
        <v>#VALUE!</v>
      </c>
      <c r="F84" s="71" t="e">
        <f t="shared" si="11"/>
        <v>#VALUE!</v>
      </c>
      <c r="G84" s="70" t="e">
        <f t="shared" si="12"/>
        <v>#VALUE!</v>
      </c>
      <c r="H84" s="209" t="e">
        <f>_xlfn.IFS('WS-2, WS-3, &amp; WS-4'!$B$6='Watershed Precip Data'!$C$3,'Watershed Precip Data'!C86,'WS-2, WS-3, &amp; WS-4'!$B$6='Watershed Precip Data'!$D$3,'Watershed Precip Data'!D86,'WS-2, WS-3, &amp; WS-4'!$B$6='Watershed Precip Data'!$E$3,'Watershed Precip Data'!E86,'WS-2, WS-3, &amp; WS-4'!$B$6='Watershed Precip Data'!$F$3,'Watershed Precip Data'!F86,'WS-2, WS-3, &amp; WS-4'!$B$6='Watershed Precip Data'!$G$3,'Watershed Precip Data'!G86,'WS-2, WS-3, &amp; WS-4'!$B$6='Watershed Precip Data'!$H$3,'Watershed Precip Data'!H86,'WS-2, WS-3, &amp; WS-4'!$B$6='Watershed Precip Data'!$I$3,'Watershed Precip Data'!I86,'WS-2, WS-3, &amp; WS-4'!$B$6='Watershed Precip Data'!$J$3,'Watershed Precip Data'!J86,'WS-2, WS-3, &amp; WS-4'!$B$6='Watershed Precip Data'!$K$3,'Watershed Precip Data'!K86)</f>
        <v>#N/A</v>
      </c>
      <c r="I84" s="72" t="e">
        <f t="shared" si="7"/>
        <v>#N/A</v>
      </c>
      <c r="J84" s="73" t="e">
        <f>_xlfn.IFS('WS-2, WS-3, &amp; WS-4'!$B$18="Yes",MIN(K84,G83+C84),'WS-2, WS-3, &amp; WS-4'!$B$18="No",0)</f>
        <v>#N/A</v>
      </c>
      <c r="K84" s="76">
        <f t="shared" si="8"/>
        <v>0.10333333333333333</v>
      </c>
    </row>
    <row r="85" spans="1:11">
      <c r="A85" s="19">
        <v>3</v>
      </c>
      <c r="B85" s="18">
        <v>23</v>
      </c>
      <c r="C85" s="70" t="e">
        <f>'WS-2, WS-3, &amp; WS-4'!$B$28*'Water Supply Calcs'!$N$7*H85</f>
        <v>#VALUE!</v>
      </c>
      <c r="D85" s="70" t="e">
        <f t="shared" si="9"/>
        <v>#VALUE!</v>
      </c>
      <c r="E85" s="70" t="e">
        <f t="shared" si="10"/>
        <v>#VALUE!</v>
      </c>
      <c r="F85" s="71" t="e">
        <f t="shared" si="11"/>
        <v>#VALUE!</v>
      </c>
      <c r="G85" s="70" t="e">
        <f t="shared" si="12"/>
        <v>#VALUE!</v>
      </c>
      <c r="H85" s="209" t="e">
        <f>_xlfn.IFS('WS-2, WS-3, &amp; WS-4'!$B$6='Watershed Precip Data'!$C$3,'Watershed Precip Data'!C87,'WS-2, WS-3, &amp; WS-4'!$B$6='Watershed Precip Data'!$D$3,'Watershed Precip Data'!D87,'WS-2, WS-3, &amp; WS-4'!$B$6='Watershed Precip Data'!$E$3,'Watershed Precip Data'!E87,'WS-2, WS-3, &amp; WS-4'!$B$6='Watershed Precip Data'!$F$3,'Watershed Precip Data'!F87,'WS-2, WS-3, &amp; WS-4'!$B$6='Watershed Precip Data'!$G$3,'Watershed Precip Data'!G87,'WS-2, WS-3, &amp; WS-4'!$B$6='Watershed Precip Data'!$H$3,'Watershed Precip Data'!H87,'WS-2, WS-3, &amp; WS-4'!$B$6='Watershed Precip Data'!$I$3,'Watershed Precip Data'!I87,'WS-2, WS-3, &amp; WS-4'!$B$6='Watershed Precip Data'!$J$3,'Watershed Precip Data'!J87,'WS-2, WS-3, &amp; WS-4'!$B$6='Watershed Precip Data'!$K$3,'Watershed Precip Data'!K87)</f>
        <v>#N/A</v>
      </c>
      <c r="I85" s="72" t="e">
        <f t="shared" si="7"/>
        <v>#N/A</v>
      </c>
      <c r="J85" s="73" t="e">
        <f>_xlfn.IFS('WS-2, WS-3, &amp; WS-4'!$B$18="Yes",MIN(K85,G84+C85),'WS-2, WS-3, &amp; WS-4'!$B$18="No",0)</f>
        <v>#N/A</v>
      </c>
      <c r="K85" s="76">
        <f t="shared" si="8"/>
        <v>0.10333333333333333</v>
      </c>
    </row>
    <row r="86" spans="1:11">
      <c r="A86" s="19">
        <v>3</v>
      </c>
      <c r="B86" s="18">
        <v>24</v>
      </c>
      <c r="C86" s="70" t="e">
        <f>'WS-2, WS-3, &amp; WS-4'!$B$28*'Water Supply Calcs'!$N$7*H86</f>
        <v>#VALUE!</v>
      </c>
      <c r="D86" s="70" t="e">
        <f t="shared" si="9"/>
        <v>#VALUE!</v>
      </c>
      <c r="E86" s="70" t="e">
        <f t="shared" si="10"/>
        <v>#VALUE!</v>
      </c>
      <c r="F86" s="71" t="e">
        <f t="shared" si="11"/>
        <v>#VALUE!</v>
      </c>
      <c r="G86" s="70" t="e">
        <f t="shared" si="12"/>
        <v>#VALUE!</v>
      </c>
      <c r="H86" s="209" t="e">
        <f>_xlfn.IFS('WS-2, WS-3, &amp; WS-4'!$B$6='Watershed Precip Data'!$C$3,'Watershed Precip Data'!C88,'WS-2, WS-3, &amp; WS-4'!$B$6='Watershed Precip Data'!$D$3,'Watershed Precip Data'!D88,'WS-2, WS-3, &amp; WS-4'!$B$6='Watershed Precip Data'!$E$3,'Watershed Precip Data'!E88,'WS-2, WS-3, &amp; WS-4'!$B$6='Watershed Precip Data'!$F$3,'Watershed Precip Data'!F88,'WS-2, WS-3, &amp; WS-4'!$B$6='Watershed Precip Data'!$G$3,'Watershed Precip Data'!G88,'WS-2, WS-3, &amp; WS-4'!$B$6='Watershed Precip Data'!$H$3,'Watershed Precip Data'!H88,'WS-2, WS-3, &amp; WS-4'!$B$6='Watershed Precip Data'!$I$3,'Watershed Precip Data'!I88,'WS-2, WS-3, &amp; WS-4'!$B$6='Watershed Precip Data'!$J$3,'Watershed Precip Data'!J88,'WS-2, WS-3, &amp; WS-4'!$B$6='Watershed Precip Data'!$K$3,'Watershed Precip Data'!K88)</f>
        <v>#N/A</v>
      </c>
      <c r="I86" s="72" t="e">
        <f t="shared" si="7"/>
        <v>#N/A</v>
      </c>
      <c r="J86" s="73" t="e">
        <f>_xlfn.IFS('WS-2, WS-3, &amp; WS-4'!$B$18="Yes",MIN(K86,G85+C86),'WS-2, WS-3, &amp; WS-4'!$B$18="No",0)</f>
        <v>#N/A</v>
      </c>
      <c r="K86" s="76">
        <f t="shared" si="8"/>
        <v>0.10333333333333333</v>
      </c>
    </row>
    <row r="87" spans="1:11">
      <c r="A87" s="19">
        <v>3</v>
      </c>
      <c r="B87" s="18">
        <v>25</v>
      </c>
      <c r="C87" s="70" t="e">
        <f>'WS-2, WS-3, &amp; WS-4'!$B$28*'Water Supply Calcs'!$N$7*H87</f>
        <v>#VALUE!</v>
      </c>
      <c r="D87" s="70" t="e">
        <f t="shared" si="9"/>
        <v>#VALUE!</v>
      </c>
      <c r="E87" s="70" t="e">
        <f t="shared" si="10"/>
        <v>#VALUE!</v>
      </c>
      <c r="F87" s="71" t="e">
        <f t="shared" si="11"/>
        <v>#VALUE!</v>
      </c>
      <c r="G87" s="70" t="e">
        <f t="shared" si="12"/>
        <v>#VALUE!</v>
      </c>
      <c r="H87" s="209" t="e">
        <f>_xlfn.IFS('WS-2, WS-3, &amp; WS-4'!$B$6='Watershed Precip Data'!$C$3,'Watershed Precip Data'!C89,'WS-2, WS-3, &amp; WS-4'!$B$6='Watershed Precip Data'!$D$3,'Watershed Precip Data'!D89,'WS-2, WS-3, &amp; WS-4'!$B$6='Watershed Precip Data'!$E$3,'Watershed Precip Data'!E89,'WS-2, WS-3, &amp; WS-4'!$B$6='Watershed Precip Data'!$F$3,'Watershed Precip Data'!F89,'WS-2, WS-3, &amp; WS-4'!$B$6='Watershed Precip Data'!$G$3,'Watershed Precip Data'!G89,'WS-2, WS-3, &amp; WS-4'!$B$6='Watershed Precip Data'!$H$3,'Watershed Precip Data'!H89,'WS-2, WS-3, &amp; WS-4'!$B$6='Watershed Precip Data'!$I$3,'Watershed Precip Data'!I89,'WS-2, WS-3, &amp; WS-4'!$B$6='Watershed Precip Data'!$J$3,'Watershed Precip Data'!J89,'WS-2, WS-3, &amp; WS-4'!$B$6='Watershed Precip Data'!$K$3,'Watershed Precip Data'!K89)</f>
        <v>#N/A</v>
      </c>
      <c r="I87" s="72" t="e">
        <f t="shared" si="7"/>
        <v>#N/A</v>
      </c>
      <c r="J87" s="73" t="e">
        <f>_xlfn.IFS('WS-2, WS-3, &amp; WS-4'!$B$18="Yes",MIN(K87,G86+C87),'WS-2, WS-3, &amp; WS-4'!$B$18="No",0)</f>
        <v>#N/A</v>
      </c>
      <c r="K87" s="76">
        <f t="shared" si="8"/>
        <v>0.10333333333333333</v>
      </c>
    </row>
    <row r="88" spans="1:11">
      <c r="A88" s="19">
        <v>3</v>
      </c>
      <c r="B88" s="18">
        <v>26</v>
      </c>
      <c r="C88" s="70" t="e">
        <f>'WS-2, WS-3, &amp; WS-4'!$B$28*'Water Supply Calcs'!$N$7*H88</f>
        <v>#VALUE!</v>
      </c>
      <c r="D88" s="70" t="e">
        <f t="shared" si="9"/>
        <v>#VALUE!</v>
      </c>
      <c r="E88" s="70" t="e">
        <f t="shared" si="10"/>
        <v>#VALUE!</v>
      </c>
      <c r="F88" s="71" t="e">
        <f t="shared" si="11"/>
        <v>#VALUE!</v>
      </c>
      <c r="G88" s="70" t="e">
        <f t="shared" si="12"/>
        <v>#VALUE!</v>
      </c>
      <c r="H88" s="209" t="e">
        <f>_xlfn.IFS('WS-2, WS-3, &amp; WS-4'!$B$6='Watershed Precip Data'!$C$3,'Watershed Precip Data'!C90,'WS-2, WS-3, &amp; WS-4'!$B$6='Watershed Precip Data'!$D$3,'Watershed Precip Data'!D90,'WS-2, WS-3, &amp; WS-4'!$B$6='Watershed Precip Data'!$E$3,'Watershed Precip Data'!E90,'WS-2, WS-3, &amp; WS-4'!$B$6='Watershed Precip Data'!$F$3,'Watershed Precip Data'!F90,'WS-2, WS-3, &amp; WS-4'!$B$6='Watershed Precip Data'!$G$3,'Watershed Precip Data'!G90,'WS-2, WS-3, &amp; WS-4'!$B$6='Watershed Precip Data'!$H$3,'Watershed Precip Data'!H90,'WS-2, WS-3, &amp; WS-4'!$B$6='Watershed Precip Data'!$I$3,'Watershed Precip Data'!I90,'WS-2, WS-3, &amp; WS-4'!$B$6='Watershed Precip Data'!$J$3,'Watershed Precip Data'!J90,'WS-2, WS-3, &amp; WS-4'!$B$6='Watershed Precip Data'!$K$3,'Watershed Precip Data'!K90)</f>
        <v>#N/A</v>
      </c>
      <c r="I88" s="72" t="e">
        <f t="shared" si="7"/>
        <v>#N/A</v>
      </c>
      <c r="J88" s="73" t="e">
        <f>_xlfn.IFS('WS-2, WS-3, &amp; WS-4'!$B$18="Yes",MIN(K88,G87+C88),'WS-2, WS-3, &amp; WS-4'!$B$18="No",0)</f>
        <v>#N/A</v>
      </c>
      <c r="K88" s="76">
        <f t="shared" si="8"/>
        <v>0.10333333333333333</v>
      </c>
    </row>
    <row r="89" spans="1:11">
      <c r="A89" s="19">
        <v>3</v>
      </c>
      <c r="B89" s="18">
        <v>27</v>
      </c>
      <c r="C89" s="70" t="e">
        <f>'WS-2, WS-3, &amp; WS-4'!$B$28*'Water Supply Calcs'!$N$7*H89</f>
        <v>#VALUE!</v>
      </c>
      <c r="D89" s="70" t="e">
        <f t="shared" si="9"/>
        <v>#VALUE!</v>
      </c>
      <c r="E89" s="70" t="e">
        <f t="shared" si="10"/>
        <v>#VALUE!</v>
      </c>
      <c r="F89" s="71" t="e">
        <f t="shared" si="11"/>
        <v>#VALUE!</v>
      </c>
      <c r="G89" s="70" t="e">
        <f t="shared" si="12"/>
        <v>#VALUE!</v>
      </c>
      <c r="H89" s="209" t="e">
        <f>_xlfn.IFS('WS-2, WS-3, &amp; WS-4'!$B$6='Watershed Precip Data'!$C$3,'Watershed Precip Data'!C91,'WS-2, WS-3, &amp; WS-4'!$B$6='Watershed Precip Data'!$D$3,'Watershed Precip Data'!D91,'WS-2, WS-3, &amp; WS-4'!$B$6='Watershed Precip Data'!$E$3,'Watershed Precip Data'!E91,'WS-2, WS-3, &amp; WS-4'!$B$6='Watershed Precip Data'!$F$3,'Watershed Precip Data'!F91,'WS-2, WS-3, &amp; WS-4'!$B$6='Watershed Precip Data'!$G$3,'Watershed Precip Data'!G91,'WS-2, WS-3, &amp; WS-4'!$B$6='Watershed Precip Data'!$H$3,'Watershed Precip Data'!H91,'WS-2, WS-3, &amp; WS-4'!$B$6='Watershed Precip Data'!$I$3,'Watershed Precip Data'!I91,'WS-2, WS-3, &amp; WS-4'!$B$6='Watershed Precip Data'!$J$3,'Watershed Precip Data'!J91,'WS-2, WS-3, &amp; WS-4'!$B$6='Watershed Precip Data'!$K$3,'Watershed Precip Data'!K91)</f>
        <v>#N/A</v>
      </c>
      <c r="I89" s="72" t="e">
        <f t="shared" si="7"/>
        <v>#N/A</v>
      </c>
      <c r="J89" s="73" t="e">
        <f>_xlfn.IFS('WS-2, WS-3, &amp; WS-4'!$B$18="Yes",MIN(K89,G88+C89),'WS-2, WS-3, &amp; WS-4'!$B$18="No",0)</f>
        <v>#N/A</v>
      </c>
      <c r="K89" s="76">
        <f t="shared" si="8"/>
        <v>0.10333333333333333</v>
      </c>
    </row>
    <row r="90" spans="1:11">
      <c r="A90" s="19">
        <v>3</v>
      </c>
      <c r="B90" s="18">
        <v>28</v>
      </c>
      <c r="C90" s="70" t="e">
        <f>'WS-2, WS-3, &amp; WS-4'!$B$28*'Water Supply Calcs'!$N$7*H90</f>
        <v>#VALUE!</v>
      </c>
      <c r="D90" s="70" t="e">
        <f t="shared" si="9"/>
        <v>#VALUE!</v>
      </c>
      <c r="E90" s="70" t="e">
        <f t="shared" si="10"/>
        <v>#VALUE!</v>
      </c>
      <c r="F90" s="71" t="e">
        <f t="shared" si="11"/>
        <v>#VALUE!</v>
      </c>
      <c r="G90" s="70" t="e">
        <f t="shared" si="12"/>
        <v>#VALUE!</v>
      </c>
      <c r="H90" s="209" t="e">
        <f>_xlfn.IFS('WS-2, WS-3, &amp; WS-4'!$B$6='Watershed Precip Data'!$C$3,'Watershed Precip Data'!C92,'WS-2, WS-3, &amp; WS-4'!$B$6='Watershed Precip Data'!$D$3,'Watershed Precip Data'!D92,'WS-2, WS-3, &amp; WS-4'!$B$6='Watershed Precip Data'!$E$3,'Watershed Precip Data'!E92,'WS-2, WS-3, &amp; WS-4'!$B$6='Watershed Precip Data'!$F$3,'Watershed Precip Data'!F92,'WS-2, WS-3, &amp; WS-4'!$B$6='Watershed Precip Data'!$G$3,'Watershed Precip Data'!G92,'WS-2, WS-3, &amp; WS-4'!$B$6='Watershed Precip Data'!$H$3,'Watershed Precip Data'!H92,'WS-2, WS-3, &amp; WS-4'!$B$6='Watershed Precip Data'!$I$3,'Watershed Precip Data'!I92,'WS-2, WS-3, &amp; WS-4'!$B$6='Watershed Precip Data'!$J$3,'Watershed Precip Data'!J92,'WS-2, WS-3, &amp; WS-4'!$B$6='Watershed Precip Data'!$K$3,'Watershed Precip Data'!K92)</f>
        <v>#N/A</v>
      </c>
      <c r="I90" s="72" t="e">
        <f t="shared" si="7"/>
        <v>#N/A</v>
      </c>
      <c r="J90" s="73" t="e">
        <f>_xlfn.IFS('WS-2, WS-3, &amp; WS-4'!$B$18="Yes",MIN(K90,G89+C90),'WS-2, WS-3, &amp; WS-4'!$B$18="No",0)</f>
        <v>#N/A</v>
      </c>
      <c r="K90" s="76">
        <f t="shared" si="8"/>
        <v>0.10333333333333333</v>
      </c>
    </row>
    <row r="91" spans="1:11">
      <c r="A91" s="19">
        <v>3</v>
      </c>
      <c r="B91" s="18">
        <v>29</v>
      </c>
      <c r="C91" s="70" t="e">
        <f>'WS-2, WS-3, &amp; WS-4'!$B$28*'Water Supply Calcs'!$N$7*H91</f>
        <v>#VALUE!</v>
      </c>
      <c r="D91" s="70" t="e">
        <f t="shared" si="9"/>
        <v>#VALUE!</v>
      </c>
      <c r="E91" s="70" t="e">
        <f t="shared" si="10"/>
        <v>#VALUE!</v>
      </c>
      <c r="F91" s="71" t="e">
        <f t="shared" si="11"/>
        <v>#VALUE!</v>
      </c>
      <c r="G91" s="70" t="e">
        <f t="shared" si="12"/>
        <v>#VALUE!</v>
      </c>
      <c r="H91" s="209" t="e">
        <f>_xlfn.IFS('WS-2, WS-3, &amp; WS-4'!$B$6='Watershed Precip Data'!$C$3,'Watershed Precip Data'!C93,'WS-2, WS-3, &amp; WS-4'!$B$6='Watershed Precip Data'!$D$3,'Watershed Precip Data'!D93,'WS-2, WS-3, &amp; WS-4'!$B$6='Watershed Precip Data'!$E$3,'Watershed Precip Data'!E93,'WS-2, WS-3, &amp; WS-4'!$B$6='Watershed Precip Data'!$F$3,'Watershed Precip Data'!F93,'WS-2, WS-3, &amp; WS-4'!$B$6='Watershed Precip Data'!$G$3,'Watershed Precip Data'!G93,'WS-2, WS-3, &amp; WS-4'!$B$6='Watershed Precip Data'!$H$3,'Watershed Precip Data'!H93,'WS-2, WS-3, &amp; WS-4'!$B$6='Watershed Precip Data'!$I$3,'Watershed Precip Data'!I93,'WS-2, WS-3, &amp; WS-4'!$B$6='Watershed Precip Data'!$J$3,'Watershed Precip Data'!J93,'WS-2, WS-3, &amp; WS-4'!$B$6='Watershed Precip Data'!$K$3,'Watershed Precip Data'!K93)</f>
        <v>#N/A</v>
      </c>
      <c r="I91" s="72" t="e">
        <f t="shared" si="7"/>
        <v>#N/A</v>
      </c>
      <c r="J91" s="73" t="e">
        <f>_xlfn.IFS('WS-2, WS-3, &amp; WS-4'!$B$18="Yes",MIN(K91,G90+C91),'WS-2, WS-3, &amp; WS-4'!$B$18="No",0)</f>
        <v>#N/A</v>
      </c>
      <c r="K91" s="76">
        <f t="shared" si="8"/>
        <v>0.10333333333333333</v>
      </c>
    </row>
    <row r="92" spans="1:11">
      <c r="A92" s="19">
        <v>3</v>
      </c>
      <c r="B92" s="18">
        <v>30</v>
      </c>
      <c r="C92" s="70" t="e">
        <f>'WS-2, WS-3, &amp; WS-4'!$B$28*'Water Supply Calcs'!$N$7*H92</f>
        <v>#VALUE!</v>
      </c>
      <c r="D92" s="70" t="e">
        <f t="shared" si="9"/>
        <v>#VALUE!</v>
      </c>
      <c r="E92" s="70" t="e">
        <f t="shared" si="10"/>
        <v>#VALUE!</v>
      </c>
      <c r="F92" s="71" t="e">
        <f t="shared" si="11"/>
        <v>#VALUE!</v>
      </c>
      <c r="G92" s="70" t="e">
        <f t="shared" si="12"/>
        <v>#VALUE!</v>
      </c>
      <c r="H92" s="209" t="e">
        <f>_xlfn.IFS('WS-2, WS-3, &amp; WS-4'!$B$6='Watershed Precip Data'!$C$3,'Watershed Precip Data'!C94,'WS-2, WS-3, &amp; WS-4'!$B$6='Watershed Precip Data'!$D$3,'Watershed Precip Data'!D94,'WS-2, WS-3, &amp; WS-4'!$B$6='Watershed Precip Data'!$E$3,'Watershed Precip Data'!E94,'WS-2, WS-3, &amp; WS-4'!$B$6='Watershed Precip Data'!$F$3,'Watershed Precip Data'!F94,'WS-2, WS-3, &amp; WS-4'!$B$6='Watershed Precip Data'!$G$3,'Watershed Precip Data'!G94,'WS-2, WS-3, &amp; WS-4'!$B$6='Watershed Precip Data'!$H$3,'Watershed Precip Data'!H94,'WS-2, WS-3, &amp; WS-4'!$B$6='Watershed Precip Data'!$I$3,'Watershed Precip Data'!I94,'WS-2, WS-3, &amp; WS-4'!$B$6='Watershed Precip Data'!$J$3,'Watershed Precip Data'!J94,'WS-2, WS-3, &amp; WS-4'!$B$6='Watershed Precip Data'!$K$3,'Watershed Precip Data'!K94)</f>
        <v>#N/A</v>
      </c>
      <c r="I92" s="72" t="e">
        <f t="shared" si="7"/>
        <v>#N/A</v>
      </c>
      <c r="J92" s="73" t="e">
        <f>_xlfn.IFS('WS-2, WS-3, &amp; WS-4'!$B$18="Yes",MIN(K92,G91+C92),'WS-2, WS-3, &amp; WS-4'!$B$18="No",0)</f>
        <v>#N/A</v>
      </c>
      <c r="K92" s="76">
        <f t="shared" si="8"/>
        <v>0.10333333333333333</v>
      </c>
    </row>
    <row r="93" spans="1:11">
      <c r="A93" s="19">
        <v>3</v>
      </c>
      <c r="B93" s="18">
        <v>31</v>
      </c>
      <c r="C93" s="70" t="e">
        <f>'WS-2, WS-3, &amp; WS-4'!$B$28*'Water Supply Calcs'!$N$7*H93</f>
        <v>#VALUE!</v>
      </c>
      <c r="D93" s="70" t="e">
        <f t="shared" si="9"/>
        <v>#VALUE!</v>
      </c>
      <c r="E93" s="70" t="e">
        <f t="shared" si="10"/>
        <v>#VALUE!</v>
      </c>
      <c r="F93" s="71" t="e">
        <f t="shared" si="11"/>
        <v>#VALUE!</v>
      </c>
      <c r="G93" s="70" t="e">
        <f t="shared" si="12"/>
        <v>#VALUE!</v>
      </c>
      <c r="H93" s="209" t="e">
        <f>_xlfn.IFS('WS-2, WS-3, &amp; WS-4'!$B$6='Watershed Precip Data'!$C$3,'Watershed Precip Data'!C95,'WS-2, WS-3, &amp; WS-4'!$B$6='Watershed Precip Data'!$D$3,'Watershed Precip Data'!D95,'WS-2, WS-3, &amp; WS-4'!$B$6='Watershed Precip Data'!$E$3,'Watershed Precip Data'!E95,'WS-2, WS-3, &amp; WS-4'!$B$6='Watershed Precip Data'!$F$3,'Watershed Precip Data'!F95,'WS-2, WS-3, &amp; WS-4'!$B$6='Watershed Precip Data'!$G$3,'Watershed Precip Data'!G95,'WS-2, WS-3, &amp; WS-4'!$B$6='Watershed Precip Data'!$H$3,'Watershed Precip Data'!H95,'WS-2, WS-3, &amp; WS-4'!$B$6='Watershed Precip Data'!$I$3,'Watershed Precip Data'!I95,'WS-2, WS-3, &amp; WS-4'!$B$6='Watershed Precip Data'!$J$3,'Watershed Precip Data'!J95,'WS-2, WS-3, &amp; WS-4'!$B$6='Watershed Precip Data'!$K$3,'Watershed Precip Data'!K95)</f>
        <v>#N/A</v>
      </c>
      <c r="I93" s="72" t="e">
        <f t="shared" si="7"/>
        <v>#N/A</v>
      </c>
      <c r="J93" s="73" t="e">
        <f>_xlfn.IFS('WS-2, WS-3, &amp; WS-4'!$B$18="Yes",MIN(K93,G92+C93),'WS-2, WS-3, &amp; WS-4'!$B$18="No",0)</f>
        <v>#N/A</v>
      </c>
      <c r="K93" s="76">
        <f t="shared" si="8"/>
        <v>0.10333333333333333</v>
      </c>
    </row>
    <row r="94" spans="1:11">
      <c r="A94" s="19">
        <v>4</v>
      </c>
      <c r="B94" s="18">
        <v>1</v>
      </c>
      <c r="C94" s="70" t="e">
        <f>'WS-2, WS-3, &amp; WS-4'!$B$28*'Water Supply Calcs'!$N$7*H94</f>
        <v>#VALUE!</v>
      </c>
      <c r="D94" s="70" t="e">
        <f t="shared" si="9"/>
        <v>#VALUE!</v>
      </c>
      <c r="E94" s="70" t="e">
        <f t="shared" si="10"/>
        <v>#VALUE!</v>
      </c>
      <c r="F94" s="71" t="e">
        <f t="shared" si="11"/>
        <v>#VALUE!</v>
      </c>
      <c r="G94" s="70" t="e">
        <f t="shared" si="12"/>
        <v>#VALUE!</v>
      </c>
      <c r="H94" s="209" t="e">
        <f>_xlfn.IFS('WS-2, WS-3, &amp; WS-4'!$B$6='Watershed Precip Data'!$C$3,'Watershed Precip Data'!C96,'WS-2, WS-3, &amp; WS-4'!$B$6='Watershed Precip Data'!$D$3,'Watershed Precip Data'!D96,'WS-2, WS-3, &amp; WS-4'!$B$6='Watershed Precip Data'!$E$3,'Watershed Precip Data'!E96,'WS-2, WS-3, &amp; WS-4'!$B$6='Watershed Precip Data'!$F$3,'Watershed Precip Data'!F96,'WS-2, WS-3, &amp; WS-4'!$B$6='Watershed Precip Data'!$G$3,'Watershed Precip Data'!G96,'WS-2, WS-3, &amp; WS-4'!$B$6='Watershed Precip Data'!$H$3,'Watershed Precip Data'!H96,'WS-2, WS-3, &amp; WS-4'!$B$6='Watershed Precip Data'!$I$3,'Watershed Precip Data'!I96,'WS-2, WS-3, &amp; WS-4'!$B$6='Watershed Precip Data'!$J$3,'Watershed Precip Data'!J96,'WS-2, WS-3, &amp; WS-4'!$B$6='Watershed Precip Data'!$K$3,'Watershed Precip Data'!K96)</f>
        <v>#N/A</v>
      </c>
      <c r="I94" s="72" t="e">
        <f t="shared" si="7"/>
        <v>#N/A</v>
      </c>
      <c r="J94" s="73" t="e">
        <f>_xlfn.IFS('WS-2, WS-3, &amp; WS-4'!$B$18="Yes",MIN(K94,G93+C94),'WS-2, WS-3, &amp; WS-4'!$B$18="No",0)</f>
        <v>#N/A</v>
      </c>
      <c r="K94" s="76">
        <f t="shared" si="8"/>
        <v>0.13</v>
      </c>
    </row>
    <row r="95" spans="1:11">
      <c r="A95" s="19">
        <v>4</v>
      </c>
      <c r="B95" s="18">
        <v>2</v>
      </c>
      <c r="C95" s="70" t="e">
        <f>'WS-2, WS-3, &amp; WS-4'!$B$28*'Water Supply Calcs'!$N$7*H95</f>
        <v>#VALUE!</v>
      </c>
      <c r="D95" s="70" t="e">
        <f t="shared" si="9"/>
        <v>#VALUE!</v>
      </c>
      <c r="E95" s="70" t="e">
        <f t="shared" si="10"/>
        <v>#VALUE!</v>
      </c>
      <c r="F95" s="71" t="e">
        <f t="shared" si="11"/>
        <v>#VALUE!</v>
      </c>
      <c r="G95" s="70" t="e">
        <f t="shared" si="12"/>
        <v>#VALUE!</v>
      </c>
      <c r="H95" s="209" t="e">
        <f>_xlfn.IFS('WS-2, WS-3, &amp; WS-4'!$B$6='Watershed Precip Data'!$C$3,'Watershed Precip Data'!C97,'WS-2, WS-3, &amp; WS-4'!$B$6='Watershed Precip Data'!$D$3,'Watershed Precip Data'!D97,'WS-2, WS-3, &amp; WS-4'!$B$6='Watershed Precip Data'!$E$3,'Watershed Precip Data'!E97,'WS-2, WS-3, &amp; WS-4'!$B$6='Watershed Precip Data'!$F$3,'Watershed Precip Data'!F97,'WS-2, WS-3, &amp; WS-4'!$B$6='Watershed Precip Data'!$G$3,'Watershed Precip Data'!G97,'WS-2, WS-3, &amp; WS-4'!$B$6='Watershed Precip Data'!$H$3,'Watershed Precip Data'!H97,'WS-2, WS-3, &amp; WS-4'!$B$6='Watershed Precip Data'!$I$3,'Watershed Precip Data'!I97,'WS-2, WS-3, &amp; WS-4'!$B$6='Watershed Precip Data'!$J$3,'Watershed Precip Data'!J97,'WS-2, WS-3, &amp; WS-4'!$B$6='Watershed Precip Data'!$K$3,'Watershed Precip Data'!K97)</f>
        <v>#N/A</v>
      </c>
      <c r="I95" s="72" t="e">
        <f t="shared" si="7"/>
        <v>#N/A</v>
      </c>
      <c r="J95" s="73" t="e">
        <f>_xlfn.IFS('WS-2, WS-3, &amp; WS-4'!$B$18="Yes",MIN(K95,G94+C95),'WS-2, WS-3, &amp; WS-4'!$B$18="No",0)</f>
        <v>#N/A</v>
      </c>
      <c r="K95" s="76">
        <f t="shared" si="8"/>
        <v>0.13</v>
      </c>
    </row>
    <row r="96" spans="1:11">
      <c r="A96" s="19">
        <v>4</v>
      </c>
      <c r="B96" s="18">
        <v>3</v>
      </c>
      <c r="C96" s="70" t="e">
        <f>'WS-2, WS-3, &amp; WS-4'!$B$28*'Water Supply Calcs'!$N$7*H96</f>
        <v>#VALUE!</v>
      </c>
      <c r="D96" s="70" t="e">
        <f t="shared" si="9"/>
        <v>#VALUE!</v>
      </c>
      <c r="E96" s="70" t="e">
        <f t="shared" si="10"/>
        <v>#VALUE!</v>
      </c>
      <c r="F96" s="71" t="e">
        <f t="shared" si="11"/>
        <v>#VALUE!</v>
      </c>
      <c r="G96" s="70" t="e">
        <f t="shared" si="12"/>
        <v>#VALUE!</v>
      </c>
      <c r="H96" s="209" t="e">
        <f>_xlfn.IFS('WS-2, WS-3, &amp; WS-4'!$B$6='Watershed Precip Data'!$C$3,'Watershed Precip Data'!C98,'WS-2, WS-3, &amp; WS-4'!$B$6='Watershed Precip Data'!$D$3,'Watershed Precip Data'!D98,'WS-2, WS-3, &amp; WS-4'!$B$6='Watershed Precip Data'!$E$3,'Watershed Precip Data'!E98,'WS-2, WS-3, &amp; WS-4'!$B$6='Watershed Precip Data'!$F$3,'Watershed Precip Data'!F98,'WS-2, WS-3, &amp; WS-4'!$B$6='Watershed Precip Data'!$G$3,'Watershed Precip Data'!G98,'WS-2, WS-3, &amp; WS-4'!$B$6='Watershed Precip Data'!$H$3,'Watershed Precip Data'!H98,'WS-2, WS-3, &amp; WS-4'!$B$6='Watershed Precip Data'!$I$3,'Watershed Precip Data'!I98,'WS-2, WS-3, &amp; WS-4'!$B$6='Watershed Precip Data'!$J$3,'Watershed Precip Data'!J98,'WS-2, WS-3, &amp; WS-4'!$B$6='Watershed Precip Data'!$K$3,'Watershed Precip Data'!K98)</f>
        <v>#N/A</v>
      </c>
      <c r="I96" s="72" t="e">
        <f t="shared" si="7"/>
        <v>#N/A</v>
      </c>
      <c r="J96" s="73" t="e">
        <f>_xlfn.IFS('WS-2, WS-3, &amp; WS-4'!$B$18="Yes",MIN(K96,G95+C96),'WS-2, WS-3, &amp; WS-4'!$B$18="No",0)</f>
        <v>#N/A</v>
      </c>
      <c r="K96" s="76">
        <f t="shared" si="8"/>
        <v>0.13</v>
      </c>
    </row>
    <row r="97" spans="1:11">
      <c r="A97" s="19">
        <v>4</v>
      </c>
      <c r="B97" s="18">
        <v>4</v>
      </c>
      <c r="C97" s="70" t="e">
        <f>'WS-2, WS-3, &amp; WS-4'!$B$28*'Water Supply Calcs'!$N$7*H97</f>
        <v>#VALUE!</v>
      </c>
      <c r="D97" s="70" t="e">
        <f t="shared" si="9"/>
        <v>#VALUE!</v>
      </c>
      <c r="E97" s="70" t="e">
        <f t="shared" si="10"/>
        <v>#VALUE!</v>
      </c>
      <c r="F97" s="71" t="e">
        <f t="shared" si="11"/>
        <v>#VALUE!</v>
      </c>
      <c r="G97" s="70" t="e">
        <f t="shared" si="12"/>
        <v>#VALUE!</v>
      </c>
      <c r="H97" s="209" t="e">
        <f>_xlfn.IFS('WS-2, WS-3, &amp; WS-4'!$B$6='Watershed Precip Data'!$C$3,'Watershed Precip Data'!C99,'WS-2, WS-3, &amp; WS-4'!$B$6='Watershed Precip Data'!$D$3,'Watershed Precip Data'!D99,'WS-2, WS-3, &amp; WS-4'!$B$6='Watershed Precip Data'!$E$3,'Watershed Precip Data'!E99,'WS-2, WS-3, &amp; WS-4'!$B$6='Watershed Precip Data'!$F$3,'Watershed Precip Data'!F99,'WS-2, WS-3, &amp; WS-4'!$B$6='Watershed Precip Data'!$G$3,'Watershed Precip Data'!G99,'WS-2, WS-3, &amp; WS-4'!$B$6='Watershed Precip Data'!$H$3,'Watershed Precip Data'!H99,'WS-2, WS-3, &amp; WS-4'!$B$6='Watershed Precip Data'!$I$3,'Watershed Precip Data'!I99,'WS-2, WS-3, &amp; WS-4'!$B$6='Watershed Precip Data'!$J$3,'Watershed Precip Data'!J99,'WS-2, WS-3, &amp; WS-4'!$B$6='Watershed Precip Data'!$K$3,'Watershed Precip Data'!K99)</f>
        <v>#N/A</v>
      </c>
      <c r="I97" s="72" t="e">
        <f t="shared" si="7"/>
        <v>#N/A</v>
      </c>
      <c r="J97" s="73" t="e">
        <f>_xlfn.IFS('WS-2, WS-3, &amp; WS-4'!$B$18="Yes",MIN(K97,G96+C97),'WS-2, WS-3, &amp; WS-4'!$B$18="No",0)</f>
        <v>#N/A</v>
      </c>
      <c r="K97" s="76">
        <f t="shared" si="8"/>
        <v>0.13</v>
      </c>
    </row>
    <row r="98" spans="1:11">
      <c r="A98" s="19">
        <v>4</v>
      </c>
      <c r="B98" s="18">
        <v>5</v>
      </c>
      <c r="C98" s="70" t="e">
        <f>'WS-2, WS-3, &amp; WS-4'!$B$28*'Water Supply Calcs'!$N$7*H98</f>
        <v>#VALUE!</v>
      </c>
      <c r="D98" s="70" t="e">
        <f t="shared" si="9"/>
        <v>#VALUE!</v>
      </c>
      <c r="E98" s="70" t="e">
        <f t="shared" si="10"/>
        <v>#VALUE!</v>
      </c>
      <c r="F98" s="71" t="e">
        <f t="shared" si="11"/>
        <v>#VALUE!</v>
      </c>
      <c r="G98" s="70" t="e">
        <f t="shared" si="12"/>
        <v>#VALUE!</v>
      </c>
      <c r="H98" s="209" t="e">
        <f>_xlfn.IFS('WS-2, WS-3, &amp; WS-4'!$B$6='Watershed Precip Data'!$C$3,'Watershed Precip Data'!C100,'WS-2, WS-3, &amp; WS-4'!$B$6='Watershed Precip Data'!$D$3,'Watershed Precip Data'!D100,'WS-2, WS-3, &amp; WS-4'!$B$6='Watershed Precip Data'!$E$3,'Watershed Precip Data'!E100,'WS-2, WS-3, &amp; WS-4'!$B$6='Watershed Precip Data'!$F$3,'Watershed Precip Data'!F100,'WS-2, WS-3, &amp; WS-4'!$B$6='Watershed Precip Data'!$G$3,'Watershed Precip Data'!G100,'WS-2, WS-3, &amp; WS-4'!$B$6='Watershed Precip Data'!$H$3,'Watershed Precip Data'!H100,'WS-2, WS-3, &amp; WS-4'!$B$6='Watershed Precip Data'!$I$3,'Watershed Precip Data'!I100,'WS-2, WS-3, &amp; WS-4'!$B$6='Watershed Precip Data'!$J$3,'Watershed Precip Data'!J100,'WS-2, WS-3, &amp; WS-4'!$B$6='Watershed Precip Data'!$K$3,'Watershed Precip Data'!K100)</f>
        <v>#N/A</v>
      </c>
      <c r="I98" s="72" t="e">
        <f t="shared" si="7"/>
        <v>#N/A</v>
      </c>
      <c r="J98" s="73" t="e">
        <f>_xlfn.IFS('WS-2, WS-3, &amp; WS-4'!$B$18="Yes",MIN(K98,G97+C98),'WS-2, WS-3, &amp; WS-4'!$B$18="No",0)</f>
        <v>#N/A</v>
      </c>
      <c r="K98" s="76">
        <f t="shared" si="8"/>
        <v>0.13</v>
      </c>
    </row>
    <row r="99" spans="1:11">
      <c r="A99" s="19">
        <v>4</v>
      </c>
      <c r="B99" s="18">
        <v>6</v>
      </c>
      <c r="C99" s="70" t="e">
        <f>'WS-2, WS-3, &amp; WS-4'!$B$28*'Water Supply Calcs'!$N$7*H99</f>
        <v>#VALUE!</v>
      </c>
      <c r="D99" s="70" t="e">
        <f t="shared" si="9"/>
        <v>#VALUE!</v>
      </c>
      <c r="E99" s="70" t="e">
        <f t="shared" si="10"/>
        <v>#VALUE!</v>
      </c>
      <c r="F99" s="71" t="e">
        <f t="shared" si="11"/>
        <v>#VALUE!</v>
      </c>
      <c r="G99" s="70" t="e">
        <f t="shared" si="12"/>
        <v>#VALUE!</v>
      </c>
      <c r="H99" s="209" t="e">
        <f>_xlfn.IFS('WS-2, WS-3, &amp; WS-4'!$B$6='Watershed Precip Data'!$C$3,'Watershed Precip Data'!C101,'WS-2, WS-3, &amp; WS-4'!$B$6='Watershed Precip Data'!$D$3,'Watershed Precip Data'!D101,'WS-2, WS-3, &amp; WS-4'!$B$6='Watershed Precip Data'!$E$3,'Watershed Precip Data'!E101,'WS-2, WS-3, &amp; WS-4'!$B$6='Watershed Precip Data'!$F$3,'Watershed Precip Data'!F101,'WS-2, WS-3, &amp; WS-4'!$B$6='Watershed Precip Data'!$G$3,'Watershed Precip Data'!G101,'WS-2, WS-3, &amp; WS-4'!$B$6='Watershed Precip Data'!$H$3,'Watershed Precip Data'!H101,'WS-2, WS-3, &amp; WS-4'!$B$6='Watershed Precip Data'!$I$3,'Watershed Precip Data'!I101,'WS-2, WS-3, &amp; WS-4'!$B$6='Watershed Precip Data'!$J$3,'Watershed Precip Data'!J101,'WS-2, WS-3, &amp; WS-4'!$B$6='Watershed Precip Data'!$K$3,'Watershed Precip Data'!K101)</f>
        <v>#N/A</v>
      </c>
      <c r="I99" s="72" t="e">
        <f t="shared" si="7"/>
        <v>#N/A</v>
      </c>
      <c r="J99" s="73" t="e">
        <f>_xlfn.IFS('WS-2, WS-3, &amp; WS-4'!$B$18="Yes",MIN(K99,G98+C99),'WS-2, WS-3, &amp; WS-4'!$B$18="No",0)</f>
        <v>#N/A</v>
      </c>
      <c r="K99" s="76">
        <f t="shared" si="8"/>
        <v>0.13</v>
      </c>
    </row>
    <row r="100" spans="1:11">
      <c r="A100" s="19">
        <v>4</v>
      </c>
      <c r="B100" s="18">
        <v>7</v>
      </c>
      <c r="C100" s="70" t="e">
        <f>'WS-2, WS-3, &amp; WS-4'!$B$28*'Water Supply Calcs'!$N$7*H100</f>
        <v>#VALUE!</v>
      </c>
      <c r="D100" s="70" t="e">
        <f t="shared" si="9"/>
        <v>#VALUE!</v>
      </c>
      <c r="E100" s="70" t="e">
        <f t="shared" si="10"/>
        <v>#VALUE!</v>
      </c>
      <c r="F100" s="71" t="e">
        <f t="shared" si="11"/>
        <v>#VALUE!</v>
      </c>
      <c r="G100" s="70" t="e">
        <f t="shared" si="12"/>
        <v>#VALUE!</v>
      </c>
      <c r="H100" s="209" t="e">
        <f>_xlfn.IFS('WS-2, WS-3, &amp; WS-4'!$B$6='Watershed Precip Data'!$C$3,'Watershed Precip Data'!C102,'WS-2, WS-3, &amp; WS-4'!$B$6='Watershed Precip Data'!$D$3,'Watershed Precip Data'!D102,'WS-2, WS-3, &amp; WS-4'!$B$6='Watershed Precip Data'!$E$3,'Watershed Precip Data'!E102,'WS-2, WS-3, &amp; WS-4'!$B$6='Watershed Precip Data'!$F$3,'Watershed Precip Data'!F102,'WS-2, WS-3, &amp; WS-4'!$B$6='Watershed Precip Data'!$G$3,'Watershed Precip Data'!G102,'WS-2, WS-3, &amp; WS-4'!$B$6='Watershed Precip Data'!$H$3,'Watershed Precip Data'!H102,'WS-2, WS-3, &amp; WS-4'!$B$6='Watershed Precip Data'!$I$3,'Watershed Precip Data'!I102,'WS-2, WS-3, &amp; WS-4'!$B$6='Watershed Precip Data'!$J$3,'Watershed Precip Data'!J102,'WS-2, WS-3, &amp; WS-4'!$B$6='Watershed Precip Data'!$K$3,'Watershed Precip Data'!K102)</f>
        <v>#N/A</v>
      </c>
      <c r="I100" s="72" t="e">
        <f t="shared" si="7"/>
        <v>#N/A</v>
      </c>
      <c r="J100" s="73" t="e">
        <f>_xlfn.IFS('WS-2, WS-3, &amp; WS-4'!$B$18="Yes",MIN(K100,G99+C100),'WS-2, WS-3, &amp; WS-4'!$B$18="No",0)</f>
        <v>#N/A</v>
      </c>
      <c r="K100" s="76">
        <f t="shared" si="8"/>
        <v>0.13</v>
      </c>
    </row>
    <row r="101" spans="1:11">
      <c r="A101" s="19">
        <v>4</v>
      </c>
      <c r="B101" s="18">
        <v>8</v>
      </c>
      <c r="C101" s="70" t="e">
        <f>'WS-2, WS-3, &amp; WS-4'!$B$28*'Water Supply Calcs'!$N$7*H101</f>
        <v>#VALUE!</v>
      </c>
      <c r="D101" s="70" t="e">
        <f t="shared" si="9"/>
        <v>#VALUE!</v>
      </c>
      <c r="E101" s="70" t="e">
        <f t="shared" si="10"/>
        <v>#VALUE!</v>
      </c>
      <c r="F101" s="71" t="e">
        <f t="shared" si="11"/>
        <v>#VALUE!</v>
      </c>
      <c r="G101" s="70" t="e">
        <f t="shared" si="12"/>
        <v>#VALUE!</v>
      </c>
      <c r="H101" s="209" t="e">
        <f>_xlfn.IFS('WS-2, WS-3, &amp; WS-4'!$B$6='Watershed Precip Data'!$C$3,'Watershed Precip Data'!C103,'WS-2, WS-3, &amp; WS-4'!$B$6='Watershed Precip Data'!$D$3,'Watershed Precip Data'!D103,'WS-2, WS-3, &amp; WS-4'!$B$6='Watershed Precip Data'!$E$3,'Watershed Precip Data'!E103,'WS-2, WS-3, &amp; WS-4'!$B$6='Watershed Precip Data'!$F$3,'Watershed Precip Data'!F103,'WS-2, WS-3, &amp; WS-4'!$B$6='Watershed Precip Data'!$G$3,'Watershed Precip Data'!G103,'WS-2, WS-3, &amp; WS-4'!$B$6='Watershed Precip Data'!$H$3,'Watershed Precip Data'!H103,'WS-2, WS-3, &amp; WS-4'!$B$6='Watershed Precip Data'!$I$3,'Watershed Precip Data'!I103,'WS-2, WS-3, &amp; WS-4'!$B$6='Watershed Precip Data'!$J$3,'Watershed Precip Data'!J103,'WS-2, WS-3, &amp; WS-4'!$B$6='Watershed Precip Data'!$K$3,'Watershed Precip Data'!K103)</f>
        <v>#N/A</v>
      </c>
      <c r="I101" s="72" t="e">
        <f t="shared" si="7"/>
        <v>#N/A</v>
      </c>
      <c r="J101" s="73" t="e">
        <f>_xlfn.IFS('WS-2, WS-3, &amp; WS-4'!$B$18="Yes",MIN(K101,G100+C101),'WS-2, WS-3, &amp; WS-4'!$B$18="No",0)</f>
        <v>#N/A</v>
      </c>
      <c r="K101" s="76">
        <f t="shared" si="8"/>
        <v>0.13</v>
      </c>
    </row>
    <row r="102" spans="1:11">
      <c r="A102" s="19">
        <v>4</v>
      </c>
      <c r="B102" s="18">
        <v>9</v>
      </c>
      <c r="C102" s="70" t="e">
        <f>'WS-2, WS-3, &amp; WS-4'!$B$28*'Water Supply Calcs'!$N$7*H102</f>
        <v>#VALUE!</v>
      </c>
      <c r="D102" s="70" t="e">
        <f t="shared" si="9"/>
        <v>#VALUE!</v>
      </c>
      <c r="E102" s="70" t="e">
        <f t="shared" si="10"/>
        <v>#VALUE!</v>
      </c>
      <c r="F102" s="71" t="e">
        <f t="shared" si="11"/>
        <v>#VALUE!</v>
      </c>
      <c r="G102" s="70" t="e">
        <f t="shared" si="12"/>
        <v>#VALUE!</v>
      </c>
      <c r="H102" s="209" t="e">
        <f>_xlfn.IFS('WS-2, WS-3, &amp; WS-4'!$B$6='Watershed Precip Data'!$C$3,'Watershed Precip Data'!C104,'WS-2, WS-3, &amp; WS-4'!$B$6='Watershed Precip Data'!$D$3,'Watershed Precip Data'!D104,'WS-2, WS-3, &amp; WS-4'!$B$6='Watershed Precip Data'!$E$3,'Watershed Precip Data'!E104,'WS-2, WS-3, &amp; WS-4'!$B$6='Watershed Precip Data'!$F$3,'Watershed Precip Data'!F104,'WS-2, WS-3, &amp; WS-4'!$B$6='Watershed Precip Data'!$G$3,'Watershed Precip Data'!G104,'WS-2, WS-3, &amp; WS-4'!$B$6='Watershed Precip Data'!$H$3,'Watershed Precip Data'!H104,'WS-2, WS-3, &amp; WS-4'!$B$6='Watershed Precip Data'!$I$3,'Watershed Precip Data'!I104,'WS-2, WS-3, &amp; WS-4'!$B$6='Watershed Precip Data'!$J$3,'Watershed Precip Data'!J104,'WS-2, WS-3, &amp; WS-4'!$B$6='Watershed Precip Data'!$K$3,'Watershed Precip Data'!K104)</f>
        <v>#N/A</v>
      </c>
      <c r="I102" s="72" t="e">
        <f t="shared" si="7"/>
        <v>#N/A</v>
      </c>
      <c r="J102" s="73" t="e">
        <f>_xlfn.IFS('WS-2, WS-3, &amp; WS-4'!$B$18="Yes",MIN(K102,G101+C102),'WS-2, WS-3, &amp; WS-4'!$B$18="No",0)</f>
        <v>#N/A</v>
      </c>
      <c r="K102" s="76">
        <f t="shared" si="8"/>
        <v>0.13</v>
      </c>
    </row>
    <row r="103" spans="1:11">
      <c r="A103" s="19">
        <v>4</v>
      </c>
      <c r="B103" s="18">
        <v>10</v>
      </c>
      <c r="C103" s="70" t="e">
        <f>'WS-2, WS-3, &amp; WS-4'!$B$28*'Water Supply Calcs'!$N$7*H103</f>
        <v>#VALUE!</v>
      </c>
      <c r="D103" s="70" t="e">
        <f t="shared" si="9"/>
        <v>#VALUE!</v>
      </c>
      <c r="E103" s="70" t="e">
        <f t="shared" si="10"/>
        <v>#VALUE!</v>
      </c>
      <c r="F103" s="71" t="e">
        <f t="shared" si="11"/>
        <v>#VALUE!</v>
      </c>
      <c r="G103" s="70" t="e">
        <f t="shared" si="12"/>
        <v>#VALUE!</v>
      </c>
      <c r="H103" s="209" t="e">
        <f>_xlfn.IFS('WS-2, WS-3, &amp; WS-4'!$B$6='Watershed Precip Data'!$C$3,'Watershed Precip Data'!C105,'WS-2, WS-3, &amp; WS-4'!$B$6='Watershed Precip Data'!$D$3,'Watershed Precip Data'!D105,'WS-2, WS-3, &amp; WS-4'!$B$6='Watershed Precip Data'!$E$3,'Watershed Precip Data'!E105,'WS-2, WS-3, &amp; WS-4'!$B$6='Watershed Precip Data'!$F$3,'Watershed Precip Data'!F105,'WS-2, WS-3, &amp; WS-4'!$B$6='Watershed Precip Data'!$G$3,'Watershed Precip Data'!G105,'WS-2, WS-3, &amp; WS-4'!$B$6='Watershed Precip Data'!$H$3,'Watershed Precip Data'!H105,'WS-2, WS-3, &amp; WS-4'!$B$6='Watershed Precip Data'!$I$3,'Watershed Precip Data'!I105,'WS-2, WS-3, &amp; WS-4'!$B$6='Watershed Precip Data'!$J$3,'Watershed Precip Data'!J105,'WS-2, WS-3, &amp; WS-4'!$B$6='Watershed Precip Data'!$K$3,'Watershed Precip Data'!K105)</f>
        <v>#N/A</v>
      </c>
      <c r="I103" s="72" t="e">
        <f t="shared" si="7"/>
        <v>#N/A</v>
      </c>
      <c r="J103" s="73" t="e">
        <f>_xlfn.IFS('WS-2, WS-3, &amp; WS-4'!$B$18="Yes",MIN(K103,G102+C103),'WS-2, WS-3, &amp; WS-4'!$B$18="No",0)</f>
        <v>#N/A</v>
      </c>
      <c r="K103" s="76">
        <f t="shared" si="8"/>
        <v>0.13</v>
      </c>
    </row>
    <row r="104" spans="1:11">
      <c r="A104" s="19">
        <v>4</v>
      </c>
      <c r="B104" s="18">
        <v>11</v>
      </c>
      <c r="C104" s="70" t="e">
        <f>'WS-2, WS-3, &amp; WS-4'!$B$28*'Water Supply Calcs'!$N$7*H104</f>
        <v>#VALUE!</v>
      </c>
      <c r="D104" s="70" t="e">
        <f t="shared" si="9"/>
        <v>#VALUE!</v>
      </c>
      <c r="E104" s="70" t="e">
        <f t="shared" si="10"/>
        <v>#VALUE!</v>
      </c>
      <c r="F104" s="71" t="e">
        <f t="shared" si="11"/>
        <v>#VALUE!</v>
      </c>
      <c r="G104" s="70" t="e">
        <f t="shared" si="12"/>
        <v>#VALUE!</v>
      </c>
      <c r="H104" s="209" t="e">
        <f>_xlfn.IFS('WS-2, WS-3, &amp; WS-4'!$B$6='Watershed Precip Data'!$C$3,'Watershed Precip Data'!C106,'WS-2, WS-3, &amp; WS-4'!$B$6='Watershed Precip Data'!$D$3,'Watershed Precip Data'!D106,'WS-2, WS-3, &amp; WS-4'!$B$6='Watershed Precip Data'!$E$3,'Watershed Precip Data'!E106,'WS-2, WS-3, &amp; WS-4'!$B$6='Watershed Precip Data'!$F$3,'Watershed Precip Data'!F106,'WS-2, WS-3, &amp; WS-4'!$B$6='Watershed Precip Data'!$G$3,'Watershed Precip Data'!G106,'WS-2, WS-3, &amp; WS-4'!$B$6='Watershed Precip Data'!$H$3,'Watershed Precip Data'!H106,'WS-2, WS-3, &amp; WS-4'!$B$6='Watershed Precip Data'!$I$3,'Watershed Precip Data'!I106,'WS-2, WS-3, &amp; WS-4'!$B$6='Watershed Precip Data'!$J$3,'Watershed Precip Data'!J106,'WS-2, WS-3, &amp; WS-4'!$B$6='Watershed Precip Data'!$K$3,'Watershed Precip Data'!K106)</f>
        <v>#N/A</v>
      </c>
      <c r="I104" s="72" t="e">
        <f t="shared" si="7"/>
        <v>#N/A</v>
      </c>
      <c r="J104" s="73" t="e">
        <f>_xlfn.IFS('WS-2, WS-3, &amp; WS-4'!$B$18="Yes",MIN(K104,G103+C104),'WS-2, WS-3, &amp; WS-4'!$B$18="No",0)</f>
        <v>#N/A</v>
      </c>
      <c r="K104" s="76">
        <f t="shared" si="8"/>
        <v>0.13</v>
      </c>
    </row>
    <row r="105" spans="1:11">
      <c r="A105" s="19">
        <v>4</v>
      </c>
      <c r="B105" s="18">
        <v>12</v>
      </c>
      <c r="C105" s="70" t="e">
        <f>'WS-2, WS-3, &amp; WS-4'!$B$28*'Water Supply Calcs'!$N$7*H105</f>
        <v>#VALUE!</v>
      </c>
      <c r="D105" s="70" t="e">
        <f t="shared" si="9"/>
        <v>#VALUE!</v>
      </c>
      <c r="E105" s="70" t="e">
        <f t="shared" si="10"/>
        <v>#VALUE!</v>
      </c>
      <c r="F105" s="71" t="e">
        <f t="shared" si="11"/>
        <v>#VALUE!</v>
      </c>
      <c r="G105" s="70" t="e">
        <f t="shared" si="12"/>
        <v>#VALUE!</v>
      </c>
      <c r="H105" s="209" t="e">
        <f>_xlfn.IFS('WS-2, WS-3, &amp; WS-4'!$B$6='Watershed Precip Data'!$C$3,'Watershed Precip Data'!C107,'WS-2, WS-3, &amp; WS-4'!$B$6='Watershed Precip Data'!$D$3,'Watershed Precip Data'!D107,'WS-2, WS-3, &amp; WS-4'!$B$6='Watershed Precip Data'!$E$3,'Watershed Precip Data'!E107,'WS-2, WS-3, &amp; WS-4'!$B$6='Watershed Precip Data'!$F$3,'Watershed Precip Data'!F107,'WS-2, WS-3, &amp; WS-4'!$B$6='Watershed Precip Data'!$G$3,'Watershed Precip Data'!G107,'WS-2, WS-3, &amp; WS-4'!$B$6='Watershed Precip Data'!$H$3,'Watershed Precip Data'!H107,'WS-2, WS-3, &amp; WS-4'!$B$6='Watershed Precip Data'!$I$3,'Watershed Precip Data'!I107,'WS-2, WS-3, &amp; WS-4'!$B$6='Watershed Precip Data'!$J$3,'Watershed Precip Data'!J107,'WS-2, WS-3, &amp; WS-4'!$B$6='Watershed Precip Data'!$K$3,'Watershed Precip Data'!K107)</f>
        <v>#N/A</v>
      </c>
      <c r="I105" s="72" t="e">
        <f t="shared" si="7"/>
        <v>#N/A</v>
      </c>
      <c r="J105" s="73" t="e">
        <f>_xlfn.IFS('WS-2, WS-3, &amp; WS-4'!$B$18="Yes",MIN(K105,G104+C105),'WS-2, WS-3, &amp; WS-4'!$B$18="No",0)</f>
        <v>#N/A</v>
      </c>
      <c r="K105" s="76">
        <f t="shared" si="8"/>
        <v>0.13</v>
      </c>
    </row>
    <row r="106" spans="1:11">
      <c r="A106" s="19">
        <v>4</v>
      </c>
      <c r="B106" s="18">
        <v>13</v>
      </c>
      <c r="C106" s="70" t="e">
        <f>'WS-2, WS-3, &amp; WS-4'!$B$28*'Water Supply Calcs'!$N$7*H106</f>
        <v>#VALUE!</v>
      </c>
      <c r="D106" s="70" t="e">
        <f t="shared" si="9"/>
        <v>#VALUE!</v>
      </c>
      <c r="E106" s="70" t="e">
        <f t="shared" si="10"/>
        <v>#VALUE!</v>
      </c>
      <c r="F106" s="71" t="e">
        <f t="shared" si="11"/>
        <v>#VALUE!</v>
      </c>
      <c r="G106" s="70" t="e">
        <f t="shared" si="12"/>
        <v>#VALUE!</v>
      </c>
      <c r="H106" s="209" t="e">
        <f>_xlfn.IFS('WS-2, WS-3, &amp; WS-4'!$B$6='Watershed Precip Data'!$C$3,'Watershed Precip Data'!C108,'WS-2, WS-3, &amp; WS-4'!$B$6='Watershed Precip Data'!$D$3,'Watershed Precip Data'!D108,'WS-2, WS-3, &amp; WS-4'!$B$6='Watershed Precip Data'!$E$3,'Watershed Precip Data'!E108,'WS-2, WS-3, &amp; WS-4'!$B$6='Watershed Precip Data'!$F$3,'Watershed Precip Data'!F108,'WS-2, WS-3, &amp; WS-4'!$B$6='Watershed Precip Data'!$G$3,'Watershed Precip Data'!G108,'WS-2, WS-3, &amp; WS-4'!$B$6='Watershed Precip Data'!$H$3,'Watershed Precip Data'!H108,'WS-2, WS-3, &amp; WS-4'!$B$6='Watershed Precip Data'!$I$3,'Watershed Precip Data'!I108,'WS-2, WS-3, &amp; WS-4'!$B$6='Watershed Precip Data'!$J$3,'Watershed Precip Data'!J108,'WS-2, WS-3, &amp; WS-4'!$B$6='Watershed Precip Data'!$K$3,'Watershed Precip Data'!K108)</f>
        <v>#N/A</v>
      </c>
      <c r="I106" s="72" t="e">
        <f t="shared" si="7"/>
        <v>#N/A</v>
      </c>
      <c r="J106" s="73" t="e">
        <f>_xlfn.IFS('WS-2, WS-3, &amp; WS-4'!$B$18="Yes",MIN(K106,G105+C106),'WS-2, WS-3, &amp; WS-4'!$B$18="No",0)</f>
        <v>#N/A</v>
      </c>
      <c r="K106" s="76">
        <f t="shared" si="8"/>
        <v>0.13</v>
      </c>
    </row>
    <row r="107" spans="1:11">
      <c r="A107" s="19">
        <v>4</v>
      </c>
      <c r="B107" s="18">
        <v>14</v>
      </c>
      <c r="C107" s="70" t="e">
        <f>'WS-2, WS-3, &amp; WS-4'!$B$28*'Water Supply Calcs'!$N$7*H107</f>
        <v>#VALUE!</v>
      </c>
      <c r="D107" s="70" t="e">
        <f t="shared" si="9"/>
        <v>#VALUE!</v>
      </c>
      <c r="E107" s="70" t="e">
        <f t="shared" si="10"/>
        <v>#VALUE!</v>
      </c>
      <c r="F107" s="71" t="e">
        <f t="shared" si="11"/>
        <v>#VALUE!</v>
      </c>
      <c r="G107" s="70" t="e">
        <f t="shared" si="12"/>
        <v>#VALUE!</v>
      </c>
      <c r="H107" s="209" t="e">
        <f>_xlfn.IFS('WS-2, WS-3, &amp; WS-4'!$B$6='Watershed Precip Data'!$C$3,'Watershed Precip Data'!C109,'WS-2, WS-3, &amp; WS-4'!$B$6='Watershed Precip Data'!$D$3,'Watershed Precip Data'!D109,'WS-2, WS-3, &amp; WS-4'!$B$6='Watershed Precip Data'!$E$3,'Watershed Precip Data'!E109,'WS-2, WS-3, &amp; WS-4'!$B$6='Watershed Precip Data'!$F$3,'Watershed Precip Data'!F109,'WS-2, WS-3, &amp; WS-4'!$B$6='Watershed Precip Data'!$G$3,'Watershed Precip Data'!G109,'WS-2, WS-3, &amp; WS-4'!$B$6='Watershed Precip Data'!$H$3,'Watershed Precip Data'!H109,'WS-2, WS-3, &amp; WS-4'!$B$6='Watershed Precip Data'!$I$3,'Watershed Precip Data'!I109,'WS-2, WS-3, &amp; WS-4'!$B$6='Watershed Precip Data'!$J$3,'Watershed Precip Data'!J109,'WS-2, WS-3, &amp; WS-4'!$B$6='Watershed Precip Data'!$K$3,'Watershed Precip Data'!K109)</f>
        <v>#N/A</v>
      </c>
      <c r="I107" s="72" t="e">
        <f t="shared" si="7"/>
        <v>#N/A</v>
      </c>
      <c r="J107" s="73" t="e">
        <f>_xlfn.IFS('WS-2, WS-3, &amp; WS-4'!$B$18="Yes",MIN(K107,G106+C107),'WS-2, WS-3, &amp; WS-4'!$B$18="No",0)</f>
        <v>#N/A</v>
      </c>
      <c r="K107" s="76">
        <f t="shared" si="8"/>
        <v>0.13</v>
      </c>
    </row>
    <row r="108" spans="1:11">
      <c r="A108" s="19">
        <v>4</v>
      </c>
      <c r="B108" s="18">
        <v>15</v>
      </c>
      <c r="C108" s="70" t="e">
        <f>'WS-2, WS-3, &amp; WS-4'!$B$28*'Water Supply Calcs'!$N$7*H108</f>
        <v>#VALUE!</v>
      </c>
      <c r="D108" s="70" t="e">
        <f t="shared" si="9"/>
        <v>#VALUE!</v>
      </c>
      <c r="E108" s="70" t="e">
        <f t="shared" si="10"/>
        <v>#VALUE!</v>
      </c>
      <c r="F108" s="71" t="e">
        <f t="shared" si="11"/>
        <v>#VALUE!</v>
      </c>
      <c r="G108" s="70" t="e">
        <f t="shared" si="12"/>
        <v>#VALUE!</v>
      </c>
      <c r="H108" s="209" t="e">
        <f>_xlfn.IFS('WS-2, WS-3, &amp; WS-4'!$B$6='Watershed Precip Data'!$C$3,'Watershed Precip Data'!C110,'WS-2, WS-3, &amp; WS-4'!$B$6='Watershed Precip Data'!$D$3,'Watershed Precip Data'!D110,'WS-2, WS-3, &amp; WS-4'!$B$6='Watershed Precip Data'!$E$3,'Watershed Precip Data'!E110,'WS-2, WS-3, &amp; WS-4'!$B$6='Watershed Precip Data'!$F$3,'Watershed Precip Data'!F110,'WS-2, WS-3, &amp; WS-4'!$B$6='Watershed Precip Data'!$G$3,'Watershed Precip Data'!G110,'WS-2, WS-3, &amp; WS-4'!$B$6='Watershed Precip Data'!$H$3,'Watershed Precip Data'!H110,'WS-2, WS-3, &amp; WS-4'!$B$6='Watershed Precip Data'!$I$3,'Watershed Precip Data'!I110,'WS-2, WS-3, &amp; WS-4'!$B$6='Watershed Precip Data'!$J$3,'Watershed Precip Data'!J110,'WS-2, WS-3, &amp; WS-4'!$B$6='Watershed Precip Data'!$K$3,'Watershed Precip Data'!K110)</f>
        <v>#N/A</v>
      </c>
      <c r="I108" s="72" t="e">
        <f t="shared" si="7"/>
        <v>#N/A</v>
      </c>
      <c r="J108" s="73" t="e">
        <f>_xlfn.IFS('WS-2, WS-3, &amp; WS-4'!$B$18="Yes",MIN(K108,G107+C108),'WS-2, WS-3, &amp; WS-4'!$B$18="No",0)</f>
        <v>#N/A</v>
      </c>
      <c r="K108" s="76">
        <f t="shared" si="8"/>
        <v>0.13</v>
      </c>
    </row>
    <row r="109" spans="1:11">
      <c r="A109" s="19">
        <v>4</v>
      </c>
      <c r="B109" s="18">
        <v>16</v>
      </c>
      <c r="C109" s="70" t="e">
        <f>'WS-2, WS-3, &amp; WS-4'!$B$28*'Water Supply Calcs'!$N$7*H109</f>
        <v>#VALUE!</v>
      </c>
      <c r="D109" s="70" t="e">
        <f t="shared" si="9"/>
        <v>#VALUE!</v>
      </c>
      <c r="E109" s="70" t="e">
        <f t="shared" si="10"/>
        <v>#VALUE!</v>
      </c>
      <c r="F109" s="71" t="e">
        <f t="shared" si="11"/>
        <v>#VALUE!</v>
      </c>
      <c r="G109" s="70" t="e">
        <f t="shared" si="12"/>
        <v>#VALUE!</v>
      </c>
      <c r="H109" s="209" t="e">
        <f>_xlfn.IFS('WS-2, WS-3, &amp; WS-4'!$B$6='Watershed Precip Data'!$C$3,'Watershed Precip Data'!C111,'WS-2, WS-3, &amp; WS-4'!$B$6='Watershed Precip Data'!$D$3,'Watershed Precip Data'!D111,'WS-2, WS-3, &amp; WS-4'!$B$6='Watershed Precip Data'!$E$3,'Watershed Precip Data'!E111,'WS-2, WS-3, &amp; WS-4'!$B$6='Watershed Precip Data'!$F$3,'Watershed Precip Data'!F111,'WS-2, WS-3, &amp; WS-4'!$B$6='Watershed Precip Data'!$G$3,'Watershed Precip Data'!G111,'WS-2, WS-3, &amp; WS-4'!$B$6='Watershed Precip Data'!$H$3,'Watershed Precip Data'!H111,'WS-2, WS-3, &amp; WS-4'!$B$6='Watershed Precip Data'!$I$3,'Watershed Precip Data'!I111,'WS-2, WS-3, &amp; WS-4'!$B$6='Watershed Precip Data'!$J$3,'Watershed Precip Data'!J111,'WS-2, WS-3, &amp; WS-4'!$B$6='Watershed Precip Data'!$K$3,'Watershed Precip Data'!K111)</f>
        <v>#N/A</v>
      </c>
      <c r="I109" s="72" t="e">
        <f t="shared" si="7"/>
        <v>#N/A</v>
      </c>
      <c r="J109" s="73" t="e">
        <f>_xlfn.IFS('WS-2, WS-3, &amp; WS-4'!$B$18="Yes",MIN(K109,G108+C109),'WS-2, WS-3, &amp; WS-4'!$B$18="No",0)</f>
        <v>#N/A</v>
      </c>
      <c r="K109" s="76">
        <f t="shared" si="8"/>
        <v>0.13</v>
      </c>
    </row>
    <row r="110" spans="1:11">
      <c r="A110" s="19">
        <v>4</v>
      </c>
      <c r="B110" s="18">
        <v>17</v>
      </c>
      <c r="C110" s="70" t="e">
        <f>'WS-2, WS-3, &amp; WS-4'!$B$28*'Water Supply Calcs'!$N$7*H110</f>
        <v>#VALUE!</v>
      </c>
      <c r="D110" s="70" t="e">
        <f t="shared" si="9"/>
        <v>#VALUE!</v>
      </c>
      <c r="E110" s="70" t="e">
        <f t="shared" si="10"/>
        <v>#VALUE!</v>
      </c>
      <c r="F110" s="71" t="e">
        <f t="shared" si="11"/>
        <v>#VALUE!</v>
      </c>
      <c r="G110" s="70" t="e">
        <f t="shared" si="12"/>
        <v>#VALUE!</v>
      </c>
      <c r="H110" s="209" t="e">
        <f>_xlfn.IFS('WS-2, WS-3, &amp; WS-4'!$B$6='Watershed Precip Data'!$C$3,'Watershed Precip Data'!C112,'WS-2, WS-3, &amp; WS-4'!$B$6='Watershed Precip Data'!$D$3,'Watershed Precip Data'!D112,'WS-2, WS-3, &amp; WS-4'!$B$6='Watershed Precip Data'!$E$3,'Watershed Precip Data'!E112,'WS-2, WS-3, &amp; WS-4'!$B$6='Watershed Precip Data'!$F$3,'Watershed Precip Data'!F112,'WS-2, WS-3, &amp; WS-4'!$B$6='Watershed Precip Data'!$G$3,'Watershed Precip Data'!G112,'WS-2, WS-3, &amp; WS-4'!$B$6='Watershed Precip Data'!$H$3,'Watershed Precip Data'!H112,'WS-2, WS-3, &amp; WS-4'!$B$6='Watershed Precip Data'!$I$3,'Watershed Precip Data'!I112,'WS-2, WS-3, &amp; WS-4'!$B$6='Watershed Precip Data'!$J$3,'Watershed Precip Data'!J112,'WS-2, WS-3, &amp; WS-4'!$B$6='Watershed Precip Data'!$K$3,'Watershed Precip Data'!K112)</f>
        <v>#N/A</v>
      </c>
      <c r="I110" s="72" t="e">
        <f t="shared" si="7"/>
        <v>#N/A</v>
      </c>
      <c r="J110" s="73" t="e">
        <f>_xlfn.IFS('WS-2, WS-3, &amp; WS-4'!$B$18="Yes",MIN(K110,G109+C110),'WS-2, WS-3, &amp; WS-4'!$B$18="No",0)</f>
        <v>#N/A</v>
      </c>
      <c r="K110" s="76">
        <f t="shared" si="8"/>
        <v>0.13</v>
      </c>
    </row>
    <row r="111" spans="1:11">
      <c r="A111" s="19">
        <v>4</v>
      </c>
      <c r="B111" s="18">
        <v>18</v>
      </c>
      <c r="C111" s="70" t="e">
        <f>'WS-2, WS-3, &amp; WS-4'!$B$28*'Water Supply Calcs'!$N$7*H111</f>
        <v>#VALUE!</v>
      </c>
      <c r="D111" s="70" t="e">
        <f t="shared" si="9"/>
        <v>#VALUE!</v>
      </c>
      <c r="E111" s="70" t="e">
        <f t="shared" si="10"/>
        <v>#VALUE!</v>
      </c>
      <c r="F111" s="71" t="e">
        <f t="shared" si="11"/>
        <v>#VALUE!</v>
      </c>
      <c r="G111" s="70" t="e">
        <f t="shared" si="12"/>
        <v>#VALUE!</v>
      </c>
      <c r="H111" s="209" t="e">
        <f>_xlfn.IFS('WS-2, WS-3, &amp; WS-4'!$B$6='Watershed Precip Data'!$C$3,'Watershed Precip Data'!C113,'WS-2, WS-3, &amp; WS-4'!$B$6='Watershed Precip Data'!$D$3,'Watershed Precip Data'!D113,'WS-2, WS-3, &amp; WS-4'!$B$6='Watershed Precip Data'!$E$3,'Watershed Precip Data'!E113,'WS-2, WS-3, &amp; WS-4'!$B$6='Watershed Precip Data'!$F$3,'Watershed Precip Data'!F113,'WS-2, WS-3, &amp; WS-4'!$B$6='Watershed Precip Data'!$G$3,'Watershed Precip Data'!G113,'WS-2, WS-3, &amp; WS-4'!$B$6='Watershed Precip Data'!$H$3,'Watershed Precip Data'!H113,'WS-2, WS-3, &amp; WS-4'!$B$6='Watershed Precip Data'!$I$3,'Watershed Precip Data'!I113,'WS-2, WS-3, &amp; WS-4'!$B$6='Watershed Precip Data'!$J$3,'Watershed Precip Data'!J113,'WS-2, WS-3, &amp; WS-4'!$B$6='Watershed Precip Data'!$K$3,'Watershed Precip Data'!K113)</f>
        <v>#N/A</v>
      </c>
      <c r="I111" s="72" t="e">
        <f t="shared" si="7"/>
        <v>#N/A</v>
      </c>
      <c r="J111" s="73" t="e">
        <f>_xlfn.IFS('WS-2, WS-3, &amp; WS-4'!$B$18="Yes",MIN(K111,G110+C111),'WS-2, WS-3, &amp; WS-4'!$B$18="No",0)</f>
        <v>#N/A</v>
      </c>
      <c r="K111" s="76">
        <f t="shared" si="8"/>
        <v>0.13</v>
      </c>
    </row>
    <row r="112" spans="1:11">
      <c r="A112" s="19">
        <v>4</v>
      </c>
      <c r="B112" s="18">
        <v>19</v>
      </c>
      <c r="C112" s="70" t="e">
        <f>'WS-2, WS-3, &amp; WS-4'!$B$28*'Water Supply Calcs'!$N$7*H112</f>
        <v>#VALUE!</v>
      </c>
      <c r="D112" s="70" t="e">
        <f t="shared" si="9"/>
        <v>#VALUE!</v>
      </c>
      <c r="E112" s="70" t="e">
        <f t="shared" si="10"/>
        <v>#VALUE!</v>
      </c>
      <c r="F112" s="71" t="e">
        <f t="shared" si="11"/>
        <v>#VALUE!</v>
      </c>
      <c r="G112" s="70" t="e">
        <f t="shared" si="12"/>
        <v>#VALUE!</v>
      </c>
      <c r="H112" s="209" t="e">
        <f>_xlfn.IFS('WS-2, WS-3, &amp; WS-4'!$B$6='Watershed Precip Data'!$C$3,'Watershed Precip Data'!C114,'WS-2, WS-3, &amp; WS-4'!$B$6='Watershed Precip Data'!$D$3,'Watershed Precip Data'!D114,'WS-2, WS-3, &amp; WS-4'!$B$6='Watershed Precip Data'!$E$3,'Watershed Precip Data'!E114,'WS-2, WS-3, &amp; WS-4'!$B$6='Watershed Precip Data'!$F$3,'Watershed Precip Data'!F114,'WS-2, WS-3, &amp; WS-4'!$B$6='Watershed Precip Data'!$G$3,'Watershed Precip Data'!G114,'WS-2, WS-3, &amp; WS-4'!$B$6='Watershed Precip Data'!$H$3,'Watershed Precip Data'!H114,'WS-2, WS-3, &amp; WS-4'!$B$6='Watershed Precip Data'!$I$3,'Watershed Precip Data'!I114,'WS-2, WS-3, &amp; WS-4'!$B$6='Watershed Precip Data'!$J$3,'Watershed Precip Data'!J114,'WS-2, WS-3, &amp; WS-4'!$B$6='Watershed Precip Data'!$K$3,'Watershed Precip Data'!K114)</f>
        <v>#N/A</v>
      </c>
      <c r="I112" s="72" t="e">
        <f t="shared" si="7"/>
        <v>#N/A</v>
      </c>
      <c r="J112" s="73" t="e">
        <f>_xlfn.IFS('WS-2, WS-3, &amp; WS-4'!$B$18="Yes",MIN(K112,G111+C112),'WS-2, WS-3, &amp; WS-4'!$B$18="No",0)</f>
        <v>#N/A</v>
      </c>
      <c r="K112" s="76">
        <f t="shared" si="8"/>
        <v>0.13</v>
      </c>
    </row>
    <row r="113" spans="1:11">
      <c r="A113" s="19">
        <v>4</v>
      </c>
      <c r="B113" s="18">
        <v>20</v>
      </c>
      <c r="C113" s="70" t="e">
        <f>'WS-2, WS-3, &amp; WS-4'!$B$28*'Water Supply Calcs'!$N$7*H113</f>
        <v>#VALUE!</v>
      </c>
      <c r="D113" s="70" t="e">
        <f t="shared" si="9"/>
        <v>#VALUE!</v>
      </c>
      <c r="E113" s="70" t="e">
        <f t="shared" si="10"/>
        <v>#VALUE!</v>
      </c>
      <c r="F113" s="71" t="e">
        <f t="shared" si="11"/>
        <v>#VALUE!</v>
      </c>
      <c r="G113" s="70" t="e">
        <f t="shared" si="12"/>
        <v>#VALUE!</v>
      </c>
      <c r="H113" s="209" t="e">
        <f>_xlfn.IFS('WS-2, WS-3, &amp; WS-4'!$B$6='Watershed Precip Data'!$C$3,'Watershed Precip Data'!C115,'WS-2, WS-3, &amp; WS-4'!$B$6='Watershed Precip Data'!$D$3,'Watershed Precip Data'!D115,'WS-2, WS-3, &amp; WS-4'!$B$6='Watershed Precip Data'!$E$3,'Watershed Precip Data'!E115,'WS-2, WS-3, &amp; WS-4'!$B$6='Watershed Precip Data'!$F$3,'Watershed Precip Data'!F115,'WS-2, WS-3, &amp; WS-4'!$B$6='Watershed Precip Data'!$G$3,'Watershed Precip Data'!G115,'WS-2, WS-3, &amp; WS-4'!$B$6='Watershed Precip Data'!$H$3,'Watershed Precip Data'!H115,'WS-2, WS-3, &amp; WS-4'!$B$6='Watershed Precip Data'!$I$3,'Watershed Precip Data'!I115,'WS-2, WS-3, &amp; WS-4'!$B$6='Watershed Precip Data'!$J$3,'Watershed Precip Data'!J115,'WS-2, WS-3, &amp; WS-4'!$B$6='Watershed Precip Data'!$K$3,'Watershed Precip Data'!K115)</f>
        <v>#N/A</v>
      </c>
      <c r="I113" s="72" t="e">
        <f t="shared" si="7"/>
        <v>#N/A</v>
      </c>
      <c r="J113" s="73" t="e">
        <f>_xlfn.IFS('WS-2, WS-3, &amp; WS-4'!$B$18="Yes",MIN(K113,G112+C113),'WS-2, WS-3, &amp; WS-4'!$B$18="No",0)</f>
        <v>#N/A</v>
      </c>
      <c r="K113" s="76">
        <f t="shared" si="8"/>
        <v>0.13</v>
      </c>
    </row>
    <row r="114" spans="1:11">
      <c r="A114" s="19">
        <v>4</v>
      </c>
      <c r="B114" s="18">
        <v>21</v>
      </c>
      <c r="C114" s="70" t="e">
        <f>'WS-2, WS-3, &amp; WS-4'!$B$28*'Water Supply Calcs'!$N$7*H114</f>
        <v>#VALUE!</v>
      </c>
      <c r="D114" s="70" t="e">
        <f t="shared" si="9"/>
        <v>#VALUE!</v>
      </c>
      <c r="E114" s="70" t="e">
        <f t="shared" si="10"/>
        <v>#VALUE!</v>
      </c>
      <c r="F114" s="71" t="e">
        <f t="shared" si="11"/>
        <v>#VALUE!</v>
      </c>
      <c r="G114" s="70" t="e">
        <f t="shared" si="12"/>
        <v>#VALUE!</v>
      </c>
      <c r="H114" s="209" t="e">
        <f>_xlfn.IFS('WS-2, WS-3, &amp; WS-4'!$B$6='Watershed Precip Data'!$C$3,'Watershed Precip Data'!C116,'WS-2, WS-3, &amp; WS-4'!$B$6='Watershed Precip Data'!$D$3,'Watershed Precip Data'!D116,'WS-2, WS-3, &amp; WS-4'!$B$6='Watershed Precip Data'!$E$3,'Watershed Precip Data'!E116,'WS-2, WS-3, &amp; WS-4'!$B$6='Watershed Precip Data'!$F$3,'Watershed Precip Data'!F116,'WS-2, WS-3, &amp; WS-4'!$B$6='Watershed Precip Data'!$G$3,'Watershed Precip Data'!G116,'WS-2, WS-3, &amp; WS-4'!$B$6='Watershed Precip Data'!$H$3,'Watershed Precip Data'!H116,'WS-2, WS-3, &amp; WS-4'!$B$6='Watershed Precip Data'!$I$3,'Watershed Precip Data'!I116,'WS-2, WS-3, &amp; WS-4'!$B$6='Watershed Precip Data'!$J$3,'Watershed Precip Data'!J116,'WS-2, WS-3, &amp; WS-4'!$B$6='Watershed Precip Data'!$K$3,'Watershed Precip Data'!K116)</f>
        <v>#N/A</v>
      </c>
      <c r="I114" s="72" t="e">
        <f t="shared" si="7"/>
        <v>#N/A</v>
      </c>
      <c r="J114" s="73" t="e">
        <f>_xlfn.IFS('WS-2, WS-3, &amp; WS-4'!$B$18="Yes",MIN(K114,G113+C114),'WS-2, WS-3, &amp; WS-4'!$B$18="No",0)</f>
        <v>#N/A</v>
      </c>
      <c r="K114" s="76">
        <f t="shared" si="8"/>
        <v>0.13</v>
      </c>
    </row>
    <row r="115" spans="1:11">
      <c r="A115" s="19">
        <v>4</v>
      </c>
      <c r="B115" s="18">
        <v>22</v>
      </c>
      <c r="C115" s="70" t="e">
        <f>'WS-2, WS-3, &amp; WS-4'!$B$28*'Water Supply Calcs'!$N$7*H115</f>
        <v>#VALUE!</v>
      </c>
      <c r="D115" s="70" t="e">
        <f t="shared" si="9"/>
        <v>#VALUE!</v>
      </c>
      <c r="E115" s="70" t="e">
        <f t="shared" si="10"/>
        <v>#VALUE!</v>
      </c>
      <c r="F115" s="71" t="e">
        <f t="shared" si="11"/>
        <v>#VALUE!</v>
      </c>
      <c r="G115" s="70" t="e">
        <f t="shared" si="12"/>
        <v>#VALUE!</v>
      </c>
      <c r="H115" s="209" t="e">
        <f>_xlfn.IFS('WS-2, WS-3, &amp; WS-4'!$B$6='Watershed Precip Data'!$C$3,'Watershed Precip Data'!C117,'WS-2, WS-3, &amp; WS-4'!$B$6='Watershed Precip Data'!$D$3,'Watershed Precip Data'!D117,'WS-2, WS-3, &amp; WS-4'!$B$6='Watershed Precip Data'!$E$3,'Watershed Precip Data'!E117,'WS-2, WS-3, &amp; WS-4'!$B$6='Watershed Precip Data'!$F$3,'Watershed Precip Data'!F117,'WS-2, WS-3, &amp; WS-4'!$B$6='Watershed Precip Data'!$G$3,'Watershed Precip Data'!G117,'WS-2, WS-3, &amp; WS-4'!$B$6='Watershed Precip Data'!$H$3,'Watershed Precip Data'!H117,'WS-2, WS-3, &amp; WS-4'!$B$6='Watershed Precip Data'!$I$3,'Watershed Precip Data'!I117,'WS-2, WS-3, &amp; WS-4'!$B$6='Watershed Precip Data'!$J$3,'Watershed Precip Data'!J117,'WS-2, WS-3, &amp; WS-4'!$B$6='Watershed Precip Data'!$K$3,'Watershed Precip Data'!K117)</f>
        <v>#N/A</v>
      </c>
      <c r="I115" s="72" t="e">
        <f t="shared" si="7"/>
        <v>#N/A</v>
      </c>
      <c r="J115" s="73" t="e">
        <f>_xlfn.IFS('WS-2, WS-3, &amp; WS-4'!$B$18="Yes",MIN(K115,G114+C115),'WS-2, WS-3, &amp; WS-4'!$B$18="No",0)</f>
        <v>#N/A</v>
      </c>
      <c r="K115" s="76">
        <f t="shared" si="8"/>
        <v>0.13</v>
      </c>
    </row>
    <row r="116" spans="1:11">
      <c r="A116" s="19">
        <v>4</v>
      </c>
      <c r="B116" s="18">
        <v>23</v>
      </c>
      <c r="C116" s="70" t="e">
        <f>'WS-2, WS-3, &amp; WS-4'!$B$28*'Water Supply Calcs'!$N$7*H116</f>
        <v>#VALUE!</v>
      </c>
      <c r="D116" s="70" t="e">
        <f t="shared" si="9"/>
        <v>#VALUE!</v>
      </c>
      <c r="E116" s="70" t="e">
        <f t="shared" si="10"/>
        <v>#VALUE!</v>
      </c>
      <c r="F116" s="71" t="e">
        <f t="shared" si="11"/>
        <v>#VALUE!</v>
      </c>
      <c r="G116" s="70" t="e">
        <f t="shared" si="12"/>
        <v>#VALUE!</v>
      </c>
      <c r="H116" s="209" t="e">
        <f>_xlfn.IFS('WS-2, WS-3, &amp; WS-4'!$B$6='Watershed Precip Data'!$C$3,'Watershed Precip Data'!C118,'WS-2, WS-3, &amp; WS-4'!$B$6='Watershed Precip Data'!$D$3,'Watershed Precip Data'!D118,'WS-2, WS-3, &amp; WS-4'!$B$6='Watershed Precip Data'!$E$3,'Watershed Precip Data'!E118,'WS-2, WS-3, &amp; WS-4'!$B$6='Watershed Precip Data'!$F$3,'Watershed Precip Data'!F118,'WS-2, WS-3, &amp; WS-4'!$B$6='Watershed Precip Data'!$G$3,'Watershed Precip Data'!G118,'WS-2, WS-3, &amp; WS-4'!$B$6='Watershed Precip Data'!$H$3,'Watershed Precip Data'!H118,'WS-2, WS-3, &amp; WS-4'!$B$6='Watershed Precip Data'!$I$3,'Watershed Precip Data'!I118,'WS-2, WS-3, &amp; WS-4'!$B$6='Watershed Precip Data'!$J$3,'Watershed Precip Data'!J118,'WS-2, WS-3, &amp; WS-4'!$B$6='Watershed Precip Data'!$K$3,'Watershed Precip Data'!K118)</f>
        <v>#N/A</v>
      </c>
      <c r="I116" s="72" t="e">
        <f t="shared" si="7"/>
        <v>#N/A</v>
      </c>
      <c r="J116" s="73" t="e">
        <f>_xlfn.IFS('WS-2, WS-3, &amp; WS-4'!$B$18="Yes",MIN(K116,G115+C116),'WS-2, WS-3, &amp; WS-4'!$B$18="No",0)</f>
        <v>#N/A</v>
      </c>
      <c r="K116" s="76">
        <f t="shared" si="8"/>
        <v>0.13</v>
      </c>
    </row>
    <row r="117" spans="1:11">
      <c r="A117" s="19">
        <v>4</v>
      </c>
      <c r="B117" s="18">
        <v>24</v>
      </c>
      <c r="C117" s="70" t="e">
        <f>'WS-2, WS-3, &amp; WS-4'!$B$28*'Water Supply Calcs'!$N$7*H117</f>
        <v>#VALUE!</v>
      </c>
      <c r="D117" s="70" t="e">
        <f t="shared" si="9"/>
        <v>#VALUE!</v>
      </c>
      <c r="E117" s="70" t="e">
        <f t="shared" si="10"/>
        <v>#VALUE!</v>
      </c>
      <c r="F117" s="71" t="e">
        <f t="shared" si="11"/>
        <v>#VALUE!</v>
      </c>
      <c r="G117" s="70" t="e">
        <f t="shared" si="12"/>
        <v>#VALUE!</v>
      </c>
      <c r="H117" s="209" t="e">
        <f>_xlfn.IFS('WS-2, WS-3, &amp; WS-4'!$B$6='Watershed Precip Data'!$C$3,'Watershed Precip Data'!C119,'WS-2, WS-3, &amp; WS-4'!$B$6='Watershed Precip Data'!$D$3,'Watershed Precip Data'!D119,'WS-2, WS-3, &amp; WS-4'!$B$6='Watershed Precip Data'!$E$3,'Watershed Precip Data'!E119,'WS-2, WS-3, &amp; WS-4'!$B$6='Watershed Precip Data'!$F$3,'Watershed Precip Data'!F119,'WS-2, WS-3, &amp; WS-4'!$B$6='Watershed Precip Data'!$G$3,'Watershed Precip Data'!G119,'WS-2, WS-3, &amp; WS-4'!$B$6='Watershed Precip Data'!$H$3,'Watershed Precip Data'!H119,'WS-2, WS-3, &amp; WS-4'!$B$6='Watershed Precip Data'!$I$3,'Watershed Precip Data'!I119,'WS-2, WS-3, &amp; WS-4'!$B$6='Watershed Precip Data'!$J$3,'Watershed Precip Data'!J119,'WS-2, WS-3, &amp; WS-4'!$B$6='Watershed Precip Data'!$K$3,'Watershed Precip Data'!K119)</f>
        <v>#N/A</v>
      </c>
      <c r="I117" s="72" t="e">
        <f t="shared" si="7"/>
        <v>#N/A</v>
      </c>
      <c r="J117" s="73" t="e">
        <f>_xlfn.IFS('WS-2, WS-3, &amp; WS-4'!$B$18="Yes",MIN(K117,G116+C117),'WS-2, WS-3, &amp; WS-4'!$B$18="No",0)</f>
        <v>#N/A</v>
      </c>
      <c r="K117" s="76">
        <f t="shared" si="8"/>
        <v>0.13</v>
      </c>
    </row>
    <row r="118" spans="1:11">
      <c r="A118" s="19">
        <v>4</v>
      </c>
      <c r="B118" s="18">
        <v>25</v>
      </c>
      <c r="C118" s="70" t="e">
        <f>'WS-2, WS-3, &amp; WS-4'!$B$28*'Water Supply Calcs'!$N$7*H118</f>
        <v>#VALUE!</v>
      </c>
      <c r="D118" s="70" t="e">
        <f t="shared" si="9"/>
        <v>#VALUE!</v>
      </c>
      <c r="E118" s="70" t="e">
        <f t="shared" si="10"/>
        <v>#VALUE!</v>
      </c>
      <c r="F118" s="71" t="e">
        <f t="shared" si="11"/>
        <v>#VALUE!</v>
      </c>
      <c r="G118" s="70" t="e">
        <f t="shared" si="12"/>
        <v>#VALUE!</v>
      </c>
      <c r="H118" s="209" t="e">
        <f>_xlfn.IFS('WS-2, WS-3, &amp; WS-4'!$B$6='Watershed Precip Data'!$C$3,'Watershed Precip Data'!C120,'WS-2, WS-3, &amp; WS-4'!$B$6='Watershed Precip Data'!$D$3,'Watershed Precip Data'!D120,'WS-2, WS-3, &amp; WS-4'!$B$6='Watershed Precip Data'!$E$3,'Watershed Precip Data'!E120,'WS-2, WS-3, &amp; WS-4'!$B$6='Watershed Precip Data'!$F$3,'Watershed Precip Data'!F120,'WS-2, WS-3, &amp; WS-4'!$B$6='Watershed Precip Data'!$G$3,'Watershed Precip Data'!G120,'WS-2, WS-3, &amp; WS-4'!$B$6='Watershed Precip Data'!$H$3,'Watershed Precip Data'!H120,'WS-2, WS-3, &amp; WS-4'!$B$6='Watershed Precip Data'!$I$3,'Watershed Precip Data'!I120,'WS-2, WS-3, &amp; WS-4'!$B$6='Watershed Precip Data'!$J$3,'Watershed Precip Data'!J120,'WS-2, WS-3, &amp; WS-4'!$B$6='Watershed Precip Data'!$K$3,'Watershed Precip Data'!K120)</f>
        <v>#N/A</v>
      </c>
      <c r="I118" s="72" t="e">
        <f t="shared" si="7"/>
        <v>#N/A</v>
      </c>
      <c r="J118" s="73" t="e">
        <f>_xlfn.IFS('WS-2, WS-3, &amp; WS-4'!$B$18="Yes",MIN(K118,G117+C118),'WS-2, WS-3, &amp; WS-4'!$B$18="No",0)</f>
        <v>#N/A</v>
      </c>
      <c r="K118" s="76">
        <f t="shared" si="8"/>
        <v>0.13</v>
      </c>
    </row>
    <row r="119" spans="1:11">
      <c r="A119" s="19">
        <v>4</v>
      </c>
      <c r="B119" s="18">
        <v>26</v>
      </c>
      <c r="C119" s="70" t="e">
        <f>'WS-2, WS-3, &amp; WS-4'!$B$28*'Water Supply Calcs'!$N$7*H119</f>
        <v>#VALUE!</v>
      </c>
      <c r="D119" s="70" t="e">
        <f t="shared" si="9"/>
        <v>#VALUE!</v>
      </c>
      <c r="E119" s="70" t="e">
        <f t="shared" si="10"/>
        <v>#VALUE!</v>
      </c>
      <c r="F119" s="71" t="e">
        <f t="shared" si="11"/>
        <v>#VALUE!</v>
      </c>
      <c r="G119" s="70" t="e">
        <f t="shared" si="12"/>
        <v>#VALUE!</v>
      </c>
      <c r="H119" s="209" t="e">
        <f>_xlfn.IFS('WS-2, WS-3, &amp; WS-4'!$B$6='Watershed Precip Data'!$C$3,'Watershed Precip Data'!C121,'WS-2, WS-3, &amp; WS-4'!$B$6='Watershed Precip Data'!$D$3,'Watershed Precip Data'!D121,'WS-2, WS-3, &amp; WS-4'!$B$6='Watershed Precip Data'!$E$3,'Watershed Precip Data'!E121,'WS-2, WS-3, &amp; WS-4'!$B$6='Watershed Precip Data'!$F$3,'Watershed Precip Data'!F121,'WS-2, WS-3, &amp; WS-4'!$B$6='Watershed Precip Data'!$G$3,'Watershed Precip Data'!G121,'WS-2, WS-3, &amp; WS-4'!$B$6='Watershed Precip Data'!$H$3,'Watershed Precip Data'!H121,'WS-2, WS-3, &amp; WS-4'!$B$6='Watershed Precip Data'!$I$3,'Watershed Precip Data'!I121,'WS-2, WS-3, &amp; WS-4'!$B$6='Watershed Precip Data'!$J$3,'Watershed Precip Data'!J121,'WS-2, WS-3, &amp; WS-4'!$B$6='Watershed Precip Data'!$K$3,'Watershed Precip Data'!K121)</f>
        <v>#N/A</v>
      </c>
      <c r="I119" s="72" t="e">
        <f t="shared" si="7"/>
        <v>#N/A</v>
      </c>
      <c r="J119" s="73" t="e">
        <f>_xlfn.IFS('WS-2, WS-3, &amp; WS-4'!$B$18="Yes",MIN(K119,G118+C119),'WS-2, WS-3, &amp; WS-4'!$B$18="No",0)</f>
        <v>#N/A</v>
      </c>
      <c r="K119" s="76">
        <f t="shared" si="8"/>
        <v>0.13</v>
      </c>
    </row>
    <row r="120" spans="1:11">
      <c r="A120" s="19">
        <v>4</v>
      </c>
      <c r="B120" s="18">
        <v>27</v>
      </c>
      <c r="C120" s="70" t="e">
        <f>'WS-2, WS-3, &amp; WS-4'!$B$28*'Water Supply Calcs'!$N$7*H120</f>
        <v>#VALUE!</v>
      </c>
      <c r="D120" s="70" t="e">
        <f t="shared" si="9"/>
        <v>#VALUE!</v>
      </c>
      <c r="E120" s="70" t="e">
        <f t="shared" si="10"/>
        <v>#VALUE!</v>
      </c>
      <c r="F120" s="71" t="e">
        <f t="shared" si="11"/>
        <v>#VALUE!</v>
      </c>
      <c r="G120" s="70" t="e">
        <f t="shared" si="12"/>
        <v>#VALUE!</v>
      </c>
      <c r="H120" s="209" t="e">
        <f>_xlfn.IFS('WS-2, WS-3, &amp; WS-4'!$B$6='Watershed Precip Data'!$C$3,'Watershed Precip Data'!C122,'WS-2, WS-3, &amp; WS-4'!$B$6='Watershed Precip Data'!$D$3,'Watershed Precip Data'!D122,'WS-2, WS-3, &amp; WS-4'!$B$6='Watershed Precip Data'!$E$3,'Watershed Precip Data'!E122,'WS-2, WS-3, &amp; WS-4'!$B$6='Watershed Precip Data'!$F$3,'Watershed Precip Data'!F122,'WS-2, WS-3, &amp; WS-4'!$B$6='Watershed Precip Data'!$G$3,'Watershed Precip Data'!G122,'WS-2, WS-3, &amp; WS-4'!$B$6='Watershed Precip Data'!$H$3,'Watershed Precip Data'!H122,'WS-2, WS-3, &amp; WS-4'!$B$6='Watershed Precip Data'!$I$3,'Watershed Precip Data'!I122,'WS-2, WS-3, &amp; WS-4'!$B$6='Watershed Precip Data'!$J$3,'Watershed Precip Data'!J122,'WS-2, WS-3, &amp; WS-4'!$B$6='Watershed Precip Data'!$K$3,'Watershed Precip Data'!K122)</f>
        <v>#N/A</v>
      </c>
      <c r="I120" s="72" t="e">
        <f t="shared" si="7"/>
        <v>#N/A</v>
      </c>
      <c r="J120" s="73" t="e">
        <f>_xlfn.IFS('WS-2, WS-3, &amp; WS-4'!$B$18="Yes",MIN(K120,G119+C120),'WS-2, WS-3, &amp; WS-4'!$B$18="No",0)</f>
        <v>#N/A</v>
      </c>
      <c r="K120" s="76">
        <f t="shared" si="8"/>
        <v>0.13</v>
      </c>
    </row>
    <row r="121" spans="1:11">
      <c r="A121" s="19">
        <v>4</v>
      </c>
      <c r="B121" s="18">
        <v>28</v>
      </c>
      <c r="C121" s="70" t="e">
        <f>'WS-2, WS-3, &amp; WS-4'!$B$28*'Water Supply Calcs'!$N$7*H121</f>
        <v>#VALUE!</v>
      </c>
      <c r="D121" s="70" t="e">
        <f t="shared" si="9"/>
        <v>#VALUE!</v>
      </c>
      <c r="E121" s="70" t="e">
        <f t="shared" si="10"/>
        <v>#VALUE!</v>
      </c>
      <c r="F121" s="71" t="e">
        <f t="shared" si="11"/>
        <v>#VALUE!</v>
      </c>
      <c r="G121" s="70" t="e">
        <f t="shared" si="12"/>
        <v>#VALUE!</v>
      </c>
      <c r="H121" s="209" t="e">
        <f>_xlfn.IFS('WS-2, WS-3, &amp; WS-4'!$B$6='Watershed Precip Data'!$C$3,'Watershed Precip Data'!C123,'WS-2, WS-3, &amp; WS-4'!$B$6='Watershed Precip Data'!$D$3,'Watershed Precip Data'!D123,'WS-2, WS-3, &amp; WS-4'!$B$6='Watershed Precip Data'!$E$3,'Watershed Precip Data'!E123,'WS-2, WS-3, &amp; WS-4'!$B$6='Watershed Precip Data'!$F$3,'Watershed Precip Data'!F123,'WS-2, WS-3, &amp; WS-4'!$B$6='Watershed Precip Data'!$G$3,'Watershed Precip Data'!G123,'WS-2, WS-3, &amp; WS-4'!$B$6='Watershed Precip Data'!$H$3,'Watershed Precip Data'!H123,'WS-2, WS-3, &amp; WS-4'!$B$6='Watershed Precip Data'!$I$3,'Watershed Precip Data'!I123,'WS-2, WS-3, &amp; WS-4'!$B$6='Watershed Precip Data'!$J$3,'Watershed Precip Data'!J123,'WS-2, WS-3, &amp; WS-4'!$B$6='Watershed Precip Data'!$K$3,'Watershed Precip Data'!K123)</f>
        <v>#N/A</v>
      </c>
      <c r="I121" s="72" t="e">
        <f t="shared" si="7"/>
        <v>#N/A</v>
      </c>
      <c r="J121" s="73" t="e">
        <f>_xlfn.IFS('WS-2, WS-3, &amp; WS-4'!$B$18="Yes",MIN(K121,G120+C121),'WS-2, WS-3, &amp; WS-4'!$B$18="No",0)</f>
        <v>#N/A</v>
      </c>
      <c r="K121" s="76">
        <f t="shared" si="8"/>
        <v>0.13</v>
      </c>
    </row>
    <row r="122" spans="1:11">
      <c r="A122" s="19">
        <v>4</v>
      </c>
      <c r="B122" s="18">
        <v>29</v>
      </c>
      <c r="C122" s="70" t="e">
        <f>'WS-2, WS-3, &amp; WS-4'!$B$28*'Water Supply Calcs'!$N$7*H122</f>
        <v>#VALUE!</v>
      </c>
      <c r="D122" s="70" t="e">
        <f t="shared" si="9"/>
        <v>#VALUE!</v>
      </c>
      <c r="E122" s="70" t="e">
        <f t="shared" si="10"/>
        <v>#VALUE!</v>
      </c>
      <c r="F122" s="71" t="e">
        <f t="shared" si="11"/>
        <v>#VALUE!</v>
      </c>
      <c r="G122" s="70" t="e">
        <f t="shared" si="12"/>
        <v>#VALUE!</v>
      </c>
      <c r="H122" s="209" t="e">
        <f>_xlfn.IFS('WS-2, WS-3, &amp; WS-4'!$B$6='Watershed Precip Data'!$C$3,'Watershed Precip Data'!C124,'WS-2, WS-3, &amp; WS-4'!$B$6='Watershed Precip Data'!$D$3,'Watershed Precip Data'!D124,'WS-2, WS-3, &amp; WS-4'!$B$6='Watershed Precip Data'!$E$3,'Watershed Precip Data'!E124,'WS-2, WS-3, &amp; WS-4'!$B$6='Watershed Precip Data'!$F$3,'Watershed Precip Data'!F124,'WS-2, WS-3, &amp; WS-4'!$B$6='Watershed Precip Data'!$G$3,'Watershed Precip Data'!G124,'WS-2, WS-3, &amp; WS-4'!$B$6='Watershed Precip Data'!$H$3,'Watershed Precip Data'!H124,'WS-2, WS-3, &amp; WS-4'!$B$6='Watershed Precip Data'!$I$3,'Watershed Precip Data'!I124,'WS-2, WS-3, &amp; WS-4'!$B$6='Watershed Precip Data'!$J$3,'Watershed Precip Data'!J124,'WS-2, WS-3, &amp; WS-4'!$B$6='Watershed Precip Data'!$K$3,'Watershed Precip Data'!K124)</f>
        <v>#N/A</v>
      </c>
      <c r="I122" s="72" t="e">
        <f t="shared" si="7"/>
        <v>#N/A</v>
      </c>
      <c r="J122" s="73" t="e">
        <f>_xlfn.IFS('WS-2, WS-3, &amp; WS-4'!$B$18="Yes",MIN(K122,G121+C122),'WS-2, WS-3, &amp; WS-4'!$B$18="No",0)</f>
        <v>#N/A</v>
      </c>
      <c r="K122" s="76">
        <f t="shared" si="8"/>
        <v>0.13</v>
      </c>
    </row>
    <row r="123" spans="1:11">
      <c r="A123" s="19">
        <v>4</v>
      </c>
      <c r="B123" s="18">
        <v>30</v>
      </c>
      <c r="C123" s="70" t="e">
        <f>'WS-2, WS-3, &amp; WS-4'!$B$28*'Water Supply Calcs'!$N$7*H123</f>
        <v>#VALUE!</v>
      </c>
      <c r="D123" s="70" t="e">
        <f t="shared" si="9"/>
        <v>#VALUE!</v>
      </c>
      <c r="E123" s="70" t="e">
        <f t="shared" si="10"/>
        <v>#VALUE!</v>
      </c>
      <c r="F123" s="71" t="e">
        <f t="shared" si="11"/>
        <v>#VALUE!</v>
      </c>
      <c r="G123" s="70" t="e">
        <f t="shared" si="12"/>
        <v>#VALUE!</v>
      </c>
      <c r="H123" s="209" t="e">
        <f>_xlfn.IFS('WS-2, WS-3, &amp; WS-4'!$B$6='Watershed Precip Data'!$C$3,'Watershed Precip Data'!C125,'WS-2, WS-3, &amp; WS-4'!$B$6='Watershed Precip Data'!$D$3,'Watershed Precip Data'!D125,'WS-2, WS-3, &amp; WS-4'!$B$6='Watershed Precip Data'!$E$3,'Watershed Precip Data'!E125,'WS-2, WS-3, &amp; WS-4'!$B$6='Watershed Precip Data'!$F$3,'Watershed Precip Data'!F125,'WS-2, WS-3, &amp; WS-4'!$B$6='Watershed Precip Data'!$G$3,'Watershed Precip Data'!G125,'WS-2, WS-3, &amp; WS-4'!$B$6='Watershed Precip Data'!$H$3,'Watershed Precip Data'!H125,'WS-2, WS-3, &amp; WS-4'!$B$6='Watershed Precip Data'!$I$3,'Watershed Precip Data'!I125,'WS-2, WS-3, &amp; WS-4'!$B$6='Watershed Precip Data'!$J$3,'Watershed Precip Data'!J125,'WS-2, WS-3, &amp; WS-4'!$B$6='Watershed Precip Data'!$K$3,'Watershed Precip Data'!K125)</f>
        <v>#N/A</v>
      </c>
      <c r="I123" s="72" t="e">
        <f t="shared" si="7"/>
        <v>#N/A</v>
      </c>
      <c r="J123" s="73" t="e">
        <f>_xlfn.IFS('WS-2, WS-3, &amp; WS-4'!$B$18="Yes",MIN(K123,G122+C123),'WS-2, WS-3, &amp; WS-4'!$B$18="No",0)</f>
        <v>#N/A</v>
      </c>
      <c r="K123" s="76">
        <f t="shared" si="8"/>
        <v>0.13</v>
      </c>
    </row>
    <row r="124" spans="1:11">
      <c r="A124" s="19">
        <v>5</v>
      </c>
      <c r="B124" s="18">
        <v>1</v>
      </c>
      <c r="C124" s="70" t="e">
        <f>'WS-2, WS-3, &amp; WS-4'!$B$28*'Water Supply Calcs'!$N$7*H124</f>
        <v>#VALUE!</v>
      </c>
      <c r="D124" s="70" t="e">
        <f t="shared" si="9"/>
        <v>#VALUE!</v>
      </c>
      <c r="E124" s="70" t="e">
        <f t="shared" si="10"/>
        <v>#VALUE!</v>
      </c>
      <c r="F124" s="71" t="e">
        <f t="shared" si="11"/>
        <v>#VALUE!</v>
      </c>
      <c r="G124" s="70" t="e">
        <f t="shared" si="12"/>
        <v>#VALUE!</v>
      </c>
      <c r="H124" s="209" t="e">
        <f>_xlfn.IFS('WS-2, WS-3, &amp; WS-4'!$B$6='Watershed Precip Data'!$C$3,'Watershed Precip Data'!C126,'WS-2, WS-3, &amp; WS-4'!$B$6='Watershed Precip Data'!$D$3,'Watershed Precip Data'!D126,'WS-2, WS-3, &amp; WS-4'!$B$6='Watershed Precip Data'!$E$3,'Watershed Precip Data'!E126,'WS-2, WS-3, &amp; WS-4'!$B$6='Watershed Precip Data'!$F$3,'Watershed Precip Data'!F126,'WS-2, WS-3, &amp; WS-4'!$B$6='Watershed Precip Data'!$G$3,'Watershed Precip Data'!G126,'WS-2, WS-3, &amp; WS-4'!$B$6='Watershed Precip Data'!$H$3,'Watershed Precip Data'!H126,'WS-2, WS-3, &amp; WS-4'!$B$6='Watershed Precip Data'!$I$3,'Watershed Precip Data'!I126,'WS-2, WS-3, &amp; WS-4'!$B$6='Watershed Precip Data'!$J$3,'Watershed Precip Data'!J126,'WS-2, WS-3, &amp; WS-4'!$B$6='Watershed Precip Data'!$K$3,'Watershed Precip Data'!K126)</f>
        <v>#N/A</v>
      </c>
      <c r="I124" s="72" t="e">
        <f t="shared" si="7"/>
        <v>#N/A</v>
      </c>
      <c r="J124" s="73" t="e">
        <f>_xlfn.IFS('WS-2, WS-3, &amp; WS-4'!$B$18="Yes",MIN(K124,G123+C124),'WS-2, WS-3, &amp; WS-4'!$B$18="No",0)</f>
        <v>#N/A</v>
      </c>
      <c r="K124" s="76">
        <f t="shared" si="8"/>
        <v>0.155</v>
      </c>
    </row>
    <row r="125" spans="1:11">
      <c r="A125" s="19">
        <v>5</v>
      </c>
      <c r="B125" s="18">
        <v>2</v>
      </c>
      <c r="C125" s="70" t="e">
        <f>'WS-2, WS-3, &amp; WS-4'!$B$28*'Water Supply Calcs'!$N$7*H125</f>
        <v>#VALUE!</v>
      </c>
      <c r="D125" s="70" t="e">
        <f t="shared" si="9"/>
        <v>#VALUE!</v>
      </c>
      <c r="E125" s="70" t="e">
        <f t="shared" si="10"/>
        <v>#VALUE!</v>
      </c>
      <c r="F125" s="71" t="e">
        <f t="shared" si="11"/>
        <v>#VALUE!</v>
      </c>
      <c r="G125" s="70" t="e">
        <f t="shared" si="12"/>
        <v>#VALUE!</v>
      </c>
      <c r="H125" s="209" t="e">
        <f>_xlfn.IFS('WS-2, WS-3, &amp; WS-4'!$B$6='Watershed Precip Data'!$C$3,'Watershed Precip Data'!C127,'WS-2, WS-3, &amp; WS-4'!$B$6='Watershed Precip Data'!$D$3,'Watershed Precip Data'!D127,'WS-2, WS-3, &amp; WS-4'!$B$6='Watershed Precip Data'!$E$3,'Watershed Precip Data'!E127,'WS-2, WS-3, &amp; WS-4'!$B$6='Watershed Precip Data'!$F$3,'Watershed Precip Data'!F127,'WS-2, WS-3, &amp; WS-4'!$B$6='Watershed Precip Data'!$G$3,'Watershed Precip Data'!G127,'WS-2, WS-3, &amp; WS-4'!$B$6='Watershed Precip Data'!$H$3,'Watershed Precip Data'!H127,'WS-2, WS-3, &amp; WS-4'!$B$6='Watershed Precip Data'!$I$3,'Watershed Precip Data'!I127,'WS-2, WS-3, &amp; WS-4'!$B$6='Watershed Precip Data'!$J$3,'Watershed Precip Data'!J127,'WS-2, WS-3, &amp; WS-4'!$B$6='Watershed Precip Data'!$K$3,'Watershed Precip Data'!K127)</f>
        <v>#N/A</v>
      </c>
      <c r="I125" s="72" t="e">
        <f t="shared" si="7"/>
        <v>#N/A</v>
      </c>
      <c r="J125" s="73" t="e">
        <f>_xlfn.IFS('WS-2, WS-3, &amp; WS-4'!$B$18="Yes",MIN(K125,G124+C125),'WS-2, WS-3, &amp; WS-4'!$B$18="No",0)</f>
        <v>#N/A</v>
      </c>
      <c r="K125" s="76">
        <f t="shared" si="8"/>
        <v>0.155</v>
      </c>
    </row>
    <row r="126" spans="1:11">
      <c r="A126" s="19">
        <v>5</v>
      </c>
      <c r="B126" s="18">
        <v>3</v>
      </c>
      <c r="C126" s="70" t="e">
        <f>'WS-2, WS-3, &amp; WS-4'!$B$28*'Water Supply Calcs'!$N$7*H126</f>
        <v>#VALUE!</v>
      </c>
      <c r="D126" s="70" t="e">
        <f t="shared" si="9"/>
        <v>#VALUE!</v>
      </c>
      <c r="E126" s="70" t="e">
        <f t="shared" si="10"/>
        <v>#VALUE!</v>
      </c>
      <c r="F126" s="71" t="e">
        <f t="shared" si="11"/>
        <v>#VALUE!</v>
      </c>
      <c r="G126" s="70" t="e">
        <f t="shared" si="12"/>
        <v>#VALUE!</v>
      </c>
      <c r="H126" s="209" t="e">
        <f>_xlfn.IFS('WS-2, WS-3, &amp; WS-4'!$B$6='Watershed Precip Data'!$C$3,'Watershed Precip Data'!C128,'WS-2, WS-3, &amp; WS-4'!$B$6='Watershed Precip Data'!$D$3,'Watershed Precip Data'!D128,'WS-2, WS-3, &amp; WS-4'!$B$6='Watershed Precip Data'!$E$3,'Watershed Precip Data'!E128,'WS-2, WS-3, &amp; WS-4'!$B$6='Watershed Precip Data'!$F$3,'Watershed Precip Data'!F128,'WS-2, WS-3, &amp; WS-4'!$B$6='Watershed Precip Data'!$G$3,'Watershed Precip Data'!G128,'WS-2, WS-3, &amp; WS-4'!$B$6='Watershed Precip Data'!$H$3,'Watershed Precip Data'!H128,'WS-2, WS-3, &amp; WS-4'!$B$6='Watershed Precip Data'!$I$3,'Watershed Precip Data'!I128,'WS-2, WS-3, &amp; WS-4'!$B$6='Watershed Precip Data'!$J$3,'Watershed Precip Data'!J128,'WS-2, WS-3, &amp; WS-4'!$B$6='Watershed Precip Data'!$K$3,'Watershed Precip Data'!K128)</f>
        <v>#N/A</v>
      </c>
      <c r="I126" s="72" t="e">
        <f t="shared" si="7"/>
        <v>#N/A</v>
      </c>
      <c r="J126" s="73" t="e">
        <f>_xlfn.IFS('WS-2, WS-3, &amp; WS-4'!$B$18="Yes",MIN(K126,G125+C126),'WS-2, WS-3, &amp; WS-4'!$B$18="No",0)</f>
        <v>#N/A</v>
      </c>
      <c r="K126" s="76">
        <f t="shared" si="8"/>
        <v>0.155</v>
      </c>
    </row>
    <row r="127" spans="1:11">
      <c r="A127" s="19">
        <v>5</v>
      </c>
      <c r="B127" s="18">
        <v>4</v>
      </c>
      <c r="C127" s="70" t="e">
        <f>'WS-2, WS-3, &amp; WS-4'!$B$28*'Water Supply Calcs'!$N$7*H127</f>
        <v>#VALUE!</v>
      </c>
      <c r="D127" s="70" t="e">
        <f t="shared" si="9"/>
        <v>#VALUE!</v>
      </c>
      <c r="E127" s="70" t="e">
        <f t="shared" si="10"/>
        <v>#VALUE!</v>
      </c>
      <c r="F127" s="71" t="e">
        <f t="shared" si="11"/>
        <v>#VALUE!</v>
      </c>
      <c r="G127" s="70" t="e">
        <f t="shared" si="12"/>
        <v>#VALUE!</v>
      </c>
      <c r="H127" s="209" t="e">
        <f>_xlfn.IFS('WS-2, WS-3, &amp; WS-4'!$B$6='Watershed Precip Data'!$C$3,'Watershed Precip Data'!C129,'WS-2, WS-3, &amp; WS-4'!$B$6='Watershed Precip Data'!$D$3,'Watershed Precip Data'!D129,'WS-2, WS-3, &amp; WS-4'!$B$6='Watershed Precip Data'!$E$3,'Watershed Precip Data'!E129,'WS-2, WS-3, &amp; WS-4'!$B$6='Watershed Precip Data'!$F$3,'Watershed Precip Data'!F129,'WS-2, WS-3, &amp; WS-4'!$B$6='Watershed Precip Data'!$G$3,'Watershed Precip Data'!G129,'WS-2, WS-3, &amp; WS-4'!$B$6='Watershed Precip Data'!$H$3,'Watershed Precip Data'!H129,'WS-2, WS-3, &amp; WS-4'!$B$6='Watershed Precip Data'!$I$3,'Watershed Precip Data'!I129,'WS-2, WS-3, &amp; WS-4'!$B$6='Watershed Precip Data'!$J$3,'Watershed Precip Data'!J129,'WS-2, WS-3, &amp; WS-4'!$B$6='Watershed Precip Data'!$K$3,'Watershed Precip Data'!K129)</f>
        <v>#N/A</v>
      </c>
      <c r="I127" s="72" t="e">
        <f t="shared" si="7"/>
        <v>#N/A</v>
      </c>
      <c r="J127" s="73" t="e">
        <f>_xlfn.IFS('WS-2, WS-3, &amp; WS-4'!$B$18="Yes",MIN(K127,G126+C127),'WS-2, WS-3, &amp; WS-4'!$B$18="No",0)</f>
        <v>#N/A</v>
      </c>
      <c r="K127" s="76">
        <f t="shared" si="8"/>
        <v>0.155</v>
      </c>
    </row>
    <row r="128" spans="1:11">
      <c r="A128" s="19">
        <v>5</v>
      </c>
      <c r="B128" s="18">
        <v>5</v>
      </c>
      <c r="C128" s="70" t="e">
        <f>'WS-2, WS-3, &amp; WS-4'!$B$28*'Water Supply Calcs'!$N$7*H128</f>
        <v>#VALUE!</v>
      </c>
      <c r="D128" s="70" t="e">
        <f t="shared" si="9"/>
        <v>#VALUE!</v>
      </c>
      <c r="E128" s="70" t="e">
        <f t="shared" si="10"/>
        <v>#VALUE!</v>
      </c>
      <c r="F128" s="71" t="e">
        <f t="shared" si="11"/>
        <v>#VALUE!</v>
      </c>
      <c r="G128" s="70" t="e">
        <f t="shared" si="12"/>
        <v>#VALUE!</v>
      </c>
      <c r="H128" s="209" t="e">
        <f>_xlfn.IFS('WS-2, WS-3, &amp; WS-4'!$B$6='Watershed Precip Data'!$C$3,'Watershed Precip Data'!C130,'WS-2, WS-3, &amp; WS-4'!$B$6='Watershed Precip Data'!$D$3,'Watershed Precip Data'!D130,'WS-2, WS-3, &amp; WS-4'!$B$6='Watershed Precip Data'!$E$3,'Watershed Precip Data'!E130,'WS-2, WS-3, &amp; WS-4'!$B$6='Watershed Precip Data'!$F$3,'Watershed Precip Data'!F130,'WS-2, WS-3, &amp; WS-4'!$B$6='Watershed Precip Data'!$G$3,'Watershed Precip Data'!G130,'WS-2, WS-3, &amp; WS-4'!$B$6='Watershed Precip Data'!$H$3,'Watershed Precip Data'!H130,'WS-2, WS-3, &amp; WS-4'!$B$6='Watershed Precip Data'!$I$3,'Watershed Precip Data'!I130,'WS-2, WS-3, &amp; WS-4'!$B$6='Watershed Precip Data'!$J$3,'Watershed Precip Data'!J130,'WS-2, WS-3, &amp; WS-4'!$B$6='Watershed Precip Data'!$K$3,'Watershed Precip Data'!K130)</f>
        <v>#N/A</v>
      </c>
      <c r="I128" s="72" t="e">
        <f t="shared" si="7"/>
        <v>#N/A</v>
      </c>
      <c r="J128" s="73" t="e">
        <f>_xlfn.IFS('WS-2, WS-3, &amp; WS-4'!$B$18="Yes",MIN(K128,G127+C128),'WS-2, WS-3, &amp; WS-4'!$B$18="No",0)</f>
        <v>#N/A</v>
      </c>
      <c r="K128" s="76">
        <f t="shared" si="8"/>
        <v>0.155</v>
      </c>
    </row>
    <row r="129" spans="1:11">
      <c r="A129" s="19">
        <v>5</v>
      </c>
      <c r="B129" s="18">
        <v>6</v>
      </c>
      <c r="C129" s="70" t="e">
        <f>'WS-2, WS-3, &amp; WS-4'!$B$28*'Water Supply Calcs'!$N$7*H129</f>
        <v>#VALUE!</v>
      </c>
      <c r="D129" s="70" t="e">
        <f t="shared" si="9"/>
        <v>#VALUE!</v>
      </c>
      <c r="E129" s="70" t="e">
        <f t="shared" si="10"/>
        <v>#VALUE!</v>
      </c>
      <c r="F129" s="71" t="e">
        <f t="shared" si="11"/>
        <v>#VALUE!</v>
      </c>
      <c r="G129" s="70" t="e">
        <f t="shared" si="12"/>
        <v>#VALUE!</v>
      </c>
      <c r="H129" s="209" t="e">
        <f>_xlfn.IFS('WS-2, WS-3, &amp; WS-4'!$B$6='Watershed Precip Data'!$C$3,'Watershed Precip Data'!C131,'WS-2, WS-3, &amp; WS-4'!$B$6='Watershed Precip Data'!$D$3,'Watershed Precip Data'!D131,'WS-2, WS-3, &amp; WS-4'!$B$6='Watershed Precip Data'!$E$3,'Watershed Precip Data'!E131,'WS-2, WS-3, &amp; WS-4'!$B$6='Watershed Precip Data'!$F$3,'Watershed Precip Data'!F131,'WS-2, WS-3, &amp; WS-4'!$B$6='Watershed Precip Data'!$G$3,'Watershed Precip Data'!G131,'WS-2, WS-3, &amp; WS-4'!$B$6='Watershed Precip Data'!$H$3,'Watershed Precip Data'!H131,'WS-2, WS-3, &amp; WS-4'!$B$6='Watershed Precip Data'!$I$3,'Watershed Precip Data'!I131,'WS-2, WS-3, &amp; WS-4'!$B$6='Watershed Precip Data'!$J$3,'Watershed Precip Data'!J131,'WS-2, WS-3, &amp; WS-4'!$B$6='Watershed Precip Data'!$K$3,'Watershed Precip Data'!K131)</f>
        <v>#N/A</v>
      </c>
      <c r="I129" s="72" t="e">
        <f t="shared" si="7"/>
        <v>#N/A</v>
      </c>
      <c r="J129" s="73" t="e">
        <f>_xlfn.IFS('WS-2, WS-3, &amp; WS-4'!$B$18="Yes",MIN(K129,G128+C129),'WS-2, WS-3, &amp; WS-4'!$B$18="No",0)</f>
        <v>#N/A</v>
      </c>
      <c r="K129" s="76">
        <f t="shared" si="8"/>
        <v>0.155</v>
      </c>
    </row>
    <row r="130" spans="1:11">
      <c r="A130" s="19">
        <v>5</v>
      </c>
      <c r="B130" s="18">
        <v>7</v>
      </c>
      <c r="C130" s="70" t="e">
        <f>'WS-2, WS-3, &amp; WS-4'!$B$28*'Water Supply Calcs'!$N$7*H130</f>
        <v>#VALUE!</v>
      </c>
      <c r="D130" s="70" t="e">
        <f t="shared" si="9"/>
        <v>#VALUE!</v>
      </c>
      <c r="E130" s="70" t="e">
        <f t="shared" si="10"/>
        <v>#VALUE!</v>
      </c>
      <c r="F130" s="71" t="e">
        <f t="shared" si="11"/>
        <v>#VALUE!</v>
      </c>
      <c r="G130" s="70" t="e">
        <f t="shared" si="12"/>
        <v>#VALUE!</v>
      </c>
      <c r="H130" s="209" t="e">
        <f>_xlfn.IFS('WS-2, WS-3, &amp; WS-4'!$B$6='Watershed Precip Data'!$C$3,'Watershed Precip Data'!C132,'WS-2, WS-3, &amp; WS-4'!$B$6='Watershed Precip Data'!$D$3,'Watershed Precip Data'!D132,'WS-2, WS-3, &amp; WS-4'!$B$6='Watershed Precip Data'!$E$3,'Watershed Precip Data'!E132,'WS-2, WS-3, &amp; WS-4'!$B$6='Watershed Precip Data'!$F$3,'Watershed Precip Data'!F132,'WS-2, WS-3, &amp; WS-4'!$B$6='Watershed Precip Data'!$G$3,'Watershed Precip Data'!G132,'WS-2, WS-3, &amp; WS-4'!$B$6='Watershed Precip Data'!$H$3,'Watershed Precip Data'!H132,'WS-2, WS-3, &amp; WS-4'!$B$6='Watershed Precip Data'!$I$3,'Watershed Precip Data'!I132,'WS-2, WS-3, &amp; WS-4'!$B$6='Watershed Precip Data'!$J$3,'Watershed Precip Data'!J132,'WS-2, WS-3, &amp; WS-4'!$B$6='Watershed Precip Data'!$K$3,'Watershed Precip Data'!K132)</f>
        <v>#N/A</v>
      </c>
      <c r="I130" s="72" t="e">
        <f t="shared" si="7"/>
        <v>#N/A</v>
      </c>
      <c r="J130" s="73" t="e">
        <f>_xlfn.IFS('WS-2, WS-3, &amp; WS-4'!$B$18="Yes",MIN(K130,G129+C130),'WS-2, WS-3, &amp; WS-4'!$B$18="No",0)</f>
        <v>#N/A</v>
      </c>
      <c r="K130" s="76">
        <f t="shared" si="8"/>
        <v>0.155</v>
      </c>
    </row>
    <row r="131" spans="1:11">
      <c r="A131" s="19">
        <v>5</v>
      </c>
      <c r="B131" s="18">
        <v>8</v>
      </c>
      <c r="C131" s="70" t="e">
        <f>'WS-2, WS-3, &amp; WS-4'!$B$28*'Water Supply Calcs'!$N$7*H131</f>
        <v>#VALUE!</v>
      </c>
      <c r="D131" s="70" t="e">
        <f t="shared" si="9"/>
        <v>#VALUE!</v>
      </c>
      <c r="E131" s="70" t="e">
        <f t="shared" si="10"/>
        <v>#VALUE!</v>
      </c>
      <c r="F131" s="71" t="e">
        <f t="shared" si="11"/>
        <v>#VALUE!</v>
      </c>
      <c r="G131" s="70" t="e">
        <f t="shared" si="12"/>
        <v>#VALUE!</v>
      </c>
      <c r="H131" s="209" t="e">
        <f>_xlfn.IFS('WS-2, WS-3, &amp; WS-4'!$B$6='Watershed Precip Data'!$C$3,'Watershed Precip Data'!C133,'WS-2, WS-3, &amp; WS-4'!$B$6='Watershed Precip Data'!$D$3,'Watershed Precip Data'!D133,'WS-2, WS-3, &amp; WS-4'!$B$6='Watershed Precip Data'!$E$3,'Watershed Precip Data'!E133,'WS-2, WS-3, &amp; WS-4'!$B$6='Watershed Precip Data'!$F$3,'Watershed Precip Data'!F133,'WS-2, WS-3, &amp; WS-4'!$B$6='Watershed Precip Data'!$G$3,'Watershed Precip Data'!G133,'WS-2, WS-3, &amp; WS-4'!$B$6='Watershed Precip Data'!$H$3,'Watershed Precip Data'!H133,'WS-2, WS-3, &amp; WS-4'!$B$6='Watershed Precip Data'!$I$3,'Watershed Precip Data'!I133,'WS-2, WS-3, &amp; WS-4'!$B$6='Watershed Precip Data'!$J$3,'Watershed Precip Data'!J133,'WS-2, WS-3, &amp; WS-4'!$B$6='Watershed Precip Data'!$K$3,'Watershed Precip Data'!K133)</f>
        <v>#N/A</v>
      </c>
      <c r="I131" s="72" t="e">
        <f t="shared" ref="I131:I194" si="13">_xlfn.IFS(A131=$AB$3,$AD$3*$N$5*$N$4,A131=$AB$4,$AD$4*$N$5*$N$4, A131=$AB$5,$AD$5*$N$5*$N$4,A131=$AB$6,$AD$6*$N$5*$N$4,A131=$AB$7,$AD$7*$N$5*$N$4,A131=$AB$8,$AD$8*$N$5*$N$4,A131=$AB$9,$AD$9*$N$5*$N$4,A131=$AB$10,$AD$10*$N$5*$N$4,A131=$AB$11,$AD$11*$N$5*$N$4,A131=$AB$12,$AD$12*$N$5*$N$4,A131=$AB$13,$AD$13*$N$5*$N$4,A131=$AB$14,$AD$14*$N$5*$N$4)</f>
        <v>#N/A</v>
      </c>
      <c r="J131" s="73" t="e">
        <f>_xlfn.IFS('WS-2, WS-3, &amp; WS-4'!$B$18="Yes",MIN(K131,G130+C131),'WS-2, WS-3, &amp; WS-4'!$B$18="No",0)</f>
        <v>#N/A</v>
      </c>
      <c r="K131" s="76">
        <f t="shared" ref="K131:K194" si="14">_xlfn.IFS(A131=$AB$3,$AE$3,A131=$AB$4,$AE$4,A131=$AB$5,$AE$5,A131=$AB$6,$AE$6,A131=$AB$7,$AE$7,A131=$AB$8,$AE$8,A131=$AB$9, $AE$9,A131=$AB$10,$AE$10,A131=$AB$11,$AE$11,A131=$AB$12,$AE$12,A131=$AB$13,$AE$13,A131=$AB$14,$AE$14)/30</f>
        <v>0.155</v>
      </c>
    </row>
    <row r="132" spans="1:11">
      <c r="A132" s="19">
        <v>5</v>
      </c>
      <c r="B132" s="18">
        <v>9</v>
      </c>
      <c r="C132" s="70" t="e">
        <f>'WS-2, WS-3, &amp; WS-4'!$B$28*'Water Supply Calcs'!$N$7*H132</f>
        <v>#VALUE!</v>
      </c>
      <c r="D132" s="70" t="e">
        <f t="shared" ref="D132:D195" si="15">MIN(G131+C132-J132,I132)</f>
        <v>#VALUE!</v>
      </c>
      <c r="E132" s="70" t="e">
        <f t="shared" ref="E132:E195" si="16">MAX(0,F132-$N$8)</f>
        <v>#VALUE!</v>
      </c>
      <c r="F132" s="71" t="e">
        <f t="shared" ref="F132:F195" si="17">MAX(0,(G131+C132-D132-J132))</f>
        <v>#VALUE!</v>
      </c>
      <c r="G132" s="70" t="e">
        <f t="shared" ref="G132:G195" si="18">MAX((F132-E132),0)</f>
        <v>#VALUE!</v>
      </c>
      <c r="H132" s="209" t="e">
        <f>_xlfn.IFS('WS-2, WS-3, &amp; WS-4'!$B$6='Watershed Precip Data'!$C$3,'Watershed Precip Data'!C134,'WS-2, WS-3, &amp; WS-4'!$B$6='Watershed Precip Data'!$D$3,'Watershed Precip Data'!D134,'WS-2, WS-3, &amp; WS-4'!$B$6='Watershed Precip Data'!$E$3,'Watershed Precip Data'!E134,'WS-2, WS-3, &amp; WS-4'!$B$6='Watershed Precip Data'!$F$3,'Watershed Precip Data'!F134,'WS-2, WS-3, &amp; WS-4'!$B$6='Watershed Precip Data'!$G$3,'Watershed Precip Data'!G134,'WS-2, WS-3, &amp; WS-4'!$B$6='Watershed Precip Data'!$H$3,'Watershed Precip Data'!H134,'WS-2, WS-3, &amp; WS-4'!$B$6='Watershed Precip Data'!$I$3,'Watershed Precip Data'!I134,'WS-2, WS-3, &amp; WS-4'!$B$6='Watershed Precip Data'!$J$3,'Watershed Precip Data'!J134,'WS-2, WS-3, &amp; WS-4'!$B$6='Watershed Precip Data'!$K$3,'Watershed Precip Data'!K134)</f>
        <v>#N/A</v>
      </c>
      <c r="I132" s="72" t="e">
        <f t="shared" si="13"/>
        <v>#N/A</v>
      </c>
      <c r="J132" s="73" t="e">
        <f>_xlfn.IFS('WS-2, WS-3, &amp; WS-4'!$B$18="Yes",MIN(K132,G131+C132),'WS-2, WS-3, &amp; WS-4'!$B$18="No",0)</f>
        <v>#N/A</v>
      </c>
      <c r="K132" s="76">
        <f t="shared" si="14"/>
        <v>0.155</v>
      </c>
    </row>
    <row r="133" spans="1:11">
      <c r="A133" s="19">
        <v>5</v>
      </c>
      <c r="B133" s="18">
        <v>10</v>
      </c>
      <c r="C133" s="70" t="e">
        <f>'WS-2, WS-3, &amp; WS-4'!$B$28*'Water Supply Calcs'!$N$7*H133</f>
        <v>#VALUE!</v>
      </c>
      <c r="D133" s="70" t="e">
        <f t="shared" si="15"/>
        <v>#VALUE!</v>
      </c>
      <c r="E133" s="70" t="e">
        <f t="shared" si="16"/>
        <v>#VALUE!</v>
      </c>
      <c r="F133" s="71" t="e">
        <f t="shared" si="17"/>
        <v>#VALUE!</v>
      </c>
      <c r="G133" s="70" t="e">
        <f t="shared" si="18"/>
        <v>#VALUE!</v>
      </c>
      <c r="H133" s="209" t="e">
        <f>_xlfn.IFS('WS-2, WS-3, &amp; WS-4'!$B$6='Watershed Precip Data'!$C$3,'Watershed Precip Data'!C135,'WS-2, WS-3, &amp; WS-4'!$B$6='Watershed Precip Data'!$D$3,'Watershed Precip Data'!D135,'WS-2, WS-3, &amp; WS-4'!$B$6='Watershed Precip Data'!$E$3,'Watershed Precip Data'!E135,'WS-2, WS-3, &amp; WS-4'!$B$6='Watershed Precip Data'!$F$3,'Watershed Precip Data'!F135,'WS-2, WS-3, &amp; WS-4'!$B$6='Watershed Precip Data'!$G$3,'Watershed Precip Data'!G135,'WS-2, WS-3, &amp; WS-4'!$B$6='Watershed Precip Data'!$H$3,'Watershed Precip Data'!H135,'WS-2, WS-3, &amp; WS-4'!$B$6='Watershed Precip Data'!$I$3,'Watershed Precip Data'!I135,'WS-2, WS-3, &amp; WS-4'!$B$6='Watershed Precip Data'!$J$3,'Watershed Precip Data'!J135,'WS-2, WS-3, &amp; WS-4'!$B$6='Watershed Precip Data'!$K$3,'Watershed Precip Data'!K135)</f>
        <v>#N/A</v>
      </c>
      <c r="I133" s="72" t="e">
        <f t="shared" si="13"/>
        <v>#N/A</v>
      </c>
      <c r="J133" s="73" t="e">
        <f>_xlfn.IFS('WS-2, WS-3, &amp; WS-4'!$B$18="Yes",MIN(K133,G132+C133),'WS-2, WS-3, &amp; WS-4'!$B$18="No",0)</f>
        <v>#N/A</v>
      </c>
      <c r="K133" s="76">
        <f t="shared" si="14"/>
        <v>0.155</v>
      </c>
    </row>
    <row r="134" spans="1:11">
      <c r="A134" s="19">
        <v>5</v>
      </c>
      <c r="B134" s="18">
        <v>11</v>
      </c>
      <c r="C134" s="70" t="e">
        <f>'WS-2, WS-3, &amp; WS-4'!$B$28*'Water Supply Calcs'!$N$7*H134</f>
        <v>#VALUE!</v>
      </c>
      <c r="D134" s="70" t="e">
        <f t="shared" si="15"/>
        <v>#VALUE!</v>
      </c>
      <c r="E134" s="70" t="e">
        <f t="shared" si="16"/>
        <v>#VALUE!</v>
      </c>
      <c r="F134" s="71" t="e">
        <f t="shared" si="17"/>
        <v>#VALUE!</v>
      </c>
      <c r="G134" s="70" t="e">
        <f t="shared" si="18"/>
        <v>#VALUE!</v>
      </c>
      <c r="H134" s="209" t="e">
        <f>_xlfn.IFS('WS-2, WS-3, &amp; WS-4'!$B$6='Watershed Precip Data'!$C$3,'Watershed Precip Data'!C136,'WS-2, WS-3, &amp; WS-4'!$B$6='Watershed Precip Data'!$D$3,'Watershed Precip Data'!D136,'WS-2, WS-3, &amp; WS-4'!$B$6='Watershed Precip Data'!$E$3,'Watershed Precip Data'!E136,'WS-2, WS-3, &amp; WS-4'!$B$6='Watershed Precip Data'!$F$3,'Watershed Precip Data'!F136,'WS-2, WS-3, &amp; WS-4'!$B$6='Watershed Precip Data'!$G$3,'Watershed Precip Data'!G136,'WS-2, WS-3, &amp; WS-4'!$B$6='Watershed Precip Data'!$H$3,'Watershed Precip Data'!H136,'WS-2, WS-3, &amp; WS-4'!$B$6='Watershed Precip Data'!$I$3,'Watershed Precip Data'!I136,'WS-2, WS-3, &amp; WS-4'!$B$6='Watershed Precip Data'!$J$3,'Watershed Precip Data'!J136,'WS-2, WS-3, &amp; WS-4'!$B$6='Watershed Precip Data'!$K$3,'Watershed Precip Data'!K136)</f>
        <v>#N/A</v>
      </c>
      <c r="I134" s="72" t="e">
        <f t="shared" si="13"/>
        <v>#N/A</v>
      </c>
      <c r="J134" s="73" t="e">
        <f>_xlfn.IFS('WS-2, WS-3, &amp; WS-4'!$B$18="Yes",MIN(K134,G133+C134),'WS-2, WS-3, &amp; WS-4'!$B$18="No",0)</f>
        <v>#N/A</v>
      </c>
      <c r="K134" s="76">
        <f t="shared" si="14"/>
        <v>0.155</v>
      </c>
    </row>
    <row r="135" spans="1:11">
      <c r="A135" s="19">
        <v>5</v>
      </c>
      <c r="B135" s="18">
        <v>12</v>
      </c>
      <c r="C135" s="70" t="e">
        <f>'WS-2, WS-3, &amp; WS-4'!$B$28*'Water Supply Calcs'!$N$7*H135</f>
        <v>#VALUE!</v>
      </c>
      <c r="D135" s="70" t="e">
        <f t="shared" si="15"/>
        <v>#VALUE!</v>
      </c>
      <c r="E135" s="70" t="e">
        <f t="shared" si="16"/>
        <v>#VALUE!</v>
      </c>
      <c r="F135" s="71" t="e">
        <f t="shared" si="17"/>
        <v>#VALUE!</v>
      </c>
      <c r="G135" s="70" t="e">
        <f t="shared" si="18"/>
        <v>#VALUE!</v>
      </c>
      <c r="H135" s="209" t="e">
        <f>_xlfn.IFS('WS-2, WS-3, &amp; WS-4'!$B$6='Watershed Precip Data'!$C$3,'Watershed Precip Data'!C137,'WS-2, WS-3, &amp; WS-4'!$B$6='Watershed Precip Data'!$D$3,'Watershed Precip Data'!D137,'WS-2, WS-3, &amp; WS-4'!$B$6='Watershed Precip Data'!$E$3,'Watershed Precip Data'!E137,'WS-2, WS-3, &amp; WS-4'!$B$6='Watershed Precip Data'!$F$3,'Watershed Precip Data'!F137,'WS-2, WS-3, &amp; WS-4'!$B$6='Watershed Precip Data'!$G$3,'Watershed Precip Data'!G137,'WS-2, WS-3, &amp; WS-4'!$B$6='Watershed Precip Data'!$H$3,'Watershed Precip Data'!H137,'WS-2, WS-3, &amp; WS-4'!$B$6='Watershed Precip Data'!$I$3,'Watershed Precip Data'!I137,'WS-2, WS-3, &amp; WS-4'!$B$6='Watershed Precip Data'!$J$3,'Watershed Precip Data'!J137,'WS-2, WS-3, &amp; WS-4'!$B$6='Watershed Precip Data'!$K$3,'Watershed Precip Data'!K137)</f>
        <v>#N/A</v>
      </c>
      <c r="I135" s="72" t="e">
        <f t="shared" si="13"/>
        <v>#N/A</v>
      </c>
      <c r="J135" s="73" t="e">
        <f>_xlfn.IFS('WS-2, WS-3, &amp; WS-4'!$B$18="Yes",MIN(K135,G134+C135),'WS-2, WS-3, &amp; WS-4'!$B$18="No",0)</f>
        <v>#N/A</v>
      </c>
      <c r="K135" s="76">
        <f t="shared" si="14"/>
        <v>0.155</v>
      </c>
    </row>
    <row r="136" spans="1:11">
      <c r="A136" s="19">
        <v>5</v>
      </c>
      <c r="B136" s="18">
        <v>13</v>
      </c>
      <c r="C136" s="70" t="e">
        <f>'WS-2, WS-3, &amp; WS-4'!$B$28*'Water Supply Calcs'!$N$7*H136</f>
        <v>#VALUE!</v>
      </c>
      <c r="D136" s="70" t="e">
        <f t="shared" si="15"/>
        <v>#VALUE!</v>
      </c>
      <c r="E136" s="70" t="e">
        <f t="shared" si="16"/>
        <v>#VALUE!</v>
      </c>
      <c r="F136" s="71" t="e">
        <f t="shared" si="17"/>
        <v>#VALUE!</v>
      </c>
      <c r="G136" s="70" t="e">
        <f t="shared" si="18"/>
        <v>#VALUE!</v>
      </c>
      <c r="H136" s="209" t="e">
        <f>_xlfn.IFS('WS-2, WS-3, &amp; WS-4'!$B$6='Watershed Precip Data'!$C$3,'Watershed Precip Data'!C138,'WS-2, WS-3, &amp; WS-4'!$B$6='Watershed Precip Data'!$D$3,'Watershed Precip Data'!D138,'WS-2, WS-3, &amp; WS-4'!$B$6='Watershed Precip Data'!$E$3,'Watershed Precip Data'!E138,'WS-2, WS-3, &amp; WS-4'!$B$6='Watershed Precip Data'!$F$3,'Watershed Precip Data'!F138,'WS-2, WS-3, &amp; WS-4'!$B$6='Watershed Precip Data'!$G$3,'Watershed Precip Data'!G138,'WS-2, WS-3, &amp; WS-4'!$B$6='Watershed Precip Data'!$H$3,'Watershed Precip Data'!H138,'WS-2, WS-3, &amp; WS-4'!$B$6='Watershed Precip Data'!$I$3,'Watershed Precip Data'!I138,'WS-2, WS-3, &amp; WS-4'!$B$6='Watershed Precip Data'!$J$3,'Watershed Precip Data'!J138,'WS-2, WS-3, &amp; WS-4'!$B$6='Watershed Precip Data'!$K$3,'Watershed Precip Data'!K138)</f>
        <v>#N/A</v>
      </c>
      <c r="I136" s="72" t="e">
        <f t="shared" si="13"/>
        <v>#N/A</v>
      </c>
      <c r="J136" s="73" t="e">
        <f>_xlfn.IFS('WS-2, WS-3, &amp; WS-4'!$B$18="Yes",MIN(K136,G135+C136),'WS-2, WS-3, &amp; WS-4'!$B$18="No",0)</f>
        <v>#N/A</v>
      </c>
      <c r="K136" s="76">
        <f t="shared" si="14"/>
        <v>0.155</v>
      </c>
    </row>
    <row r="137" spans="1:11">
      <c r="A137" s="19">
        <v>5</v>
      </c>
      <c r="B137" s="18">
        <v>14</v>
      </c>
      <c r="C137" s="70" t="e">
        <f>'WS-2, WS-3, &amp; WS-4'!$B$28*'Water Supply Calcs'!$N$7*H137</f>
        <v>#VALUE!</v>
      </c>
      <c r="D137" s="70" t="e">
        <f t="shared" si="15"/>
        <v>#VALUE!</v>
      </c>
      <c r="E137" s="70" t="e">
        <f t="shared" si="16"/>
        <v>#VALUE!</v>
      </c>
      <c r="F137" s="71" t="e">
        <f t="shared" si="17"/>
        <v>#VALUE!</v>
      </c>
      <c r="G137" s="70" t="e">
        <f t="shared" si="18"/>
        <v>#VALUE!</v>
      </c>
      <c r="H137" s="209" t="e">
        <f>_xlfn.IFS('WS-2, WS-3, &amp; WS-4'!$B$6='Watershed Precip Data'!$C$3,'Watershed Precip Data'!C139,'WS-2, WS-3, &amp; WS-4'!$B$6='Watershed Precip Data'!$D$3,'Watershed Precip Data'!D139,'WS-2, WS-3, &amp; WS-4'!$B$6='Watershed Precip Data'!$E$3,'Watershed Precip Data'!E139,'WS-2, WS-3, &amp; WS-4'!$B$6='Watershed Precip Data'!$F$3,'Watershed Precip Data'!F139,'WS-2, WS-3, &amp; WS-4'!$B$6='Watershed Precip Data'!$G$3,'Watershed Precip Data'!G139,'WS-2, WS-3, &amp; WS-4'!$B$6='Watershed Precip Data'!$H$3,'Watershed Precip Data'!H139,'WS-2, WS-3, &amp; WS-4'!$B$6='Watershed Precip Data'!$I$3,'Watershed Precip Data'!I139,'WS-2, WS-3, &amp; WS-4'!$B$6='Watershed Precip Data'!$J$3,'Watershed Precip Data'!J139,'WS-2, WS-3, &amp; WS-4'!$B$6='Watershed Precip Data'!$K$3,'Watershed Precip Data'!K139)</f>
        <v>#N/A</v>
      </c>
      <c r="I137" s="72" t="e">
        <f t="shared" si="13"/>
        <v>#N/A</v>
      </c>
      <c r="J137" s="73" t="e">
        <f>_xlfn.IFS('WS-2, WS-3, &amp; WS-4'!$B$18="Yes",MIN(K137,G136+C137),'WS-2, WS-3, &amp; WS-4'!$B$18="No",0)</f>
        <v>#N/A</v>
      </c>
      <c r="K137" s="76">
        <f t="shared" si="14"/>
        <v>0.155</v>
      </c>
    </row>
    <row r="138" spans="1:11">
      <c r="A138" s="19">
        <v>5</v>
      </c>
      <c r="B138" s="18">
        <v>15</v>
      </c>
      <c r="C138" s="70" t="e">
        <f>'WS-2, WS-3, &amp; WS-4'!$B$28*'Water Supply Calcs'!$N$7*H138</f>
        <v>#VALUE!</v>
      </c>
      <c r="D138" s="70" t="e">
        <f t="shared" si="15"/>
        <v>#VALUE!</v>
      </c>
      <c r="E138" s="70" t="e">
        <f t="shared" si="16"/>
        <v>#VALUE!</v>
      </c>
      <c r="F138" s="71" t="e">
        <f t="shared" si="17"/>
        <v>#VALUE!</v>
      </c>
      <c r="G138" s="70" t="e">
        <f t="shared" si="18"/>
        <v>#VALUE!</v>
      </c>
      <c r="H138" s="209" t="e">
        <f>_xlfn.IFS('WS-2, WS-3, &amp; WS-4'!$B$6='Watershed Precip Data'!$C$3,'Watershed Precip Data'!C140,'WS-2, WS-3, &amp; WS-4'!$B$6='Watershed Precip Data'!$D$3,'Watershed Precip Data'!D140,'WS-2, WS-3, &amp; WS-4'!$B$6='Watershed Precip Data'!$E$3,'Watershed Precip Data'!E140,'WS-2, WS-3, &amp; WS-4'!$B$6='Watershed Precip Data'!$F$3,'Watershed Precip Data'!F140,'WS-2, WS-3, &amp; WS-4'!$B$6='Watershed Precip Data'!$G$3,'Watershed Precip Data'!G140,'WS-2, WS-3, &amp; WS-4'!$B$6='Watershed Precip Data'!$H$3,'Watershed Precip Data'!H140,'WS-2, WS-3, &amp; WS-4'!$B$6='Watershed Precip Data'!$I$3,'Watershed Precip Data'!I140,'WS-2, WS-3, &amp; WS-4'!$B$6='Watershed Precip Data'!$J$3,'Watershed Precip Data'!J140,'WS-2, WS-3, &amp; WS-4'!$B$6='Watershed Precip Data'!$K$3,'Watershed Precip Data'!K140)</f>
        <v>#N/A</v>
      </c>
      <c r="I138" s="72" t="e">
        <f t="shared" si="13"/>
        <v>#N/A</v>
      </c>
      <c r="J138" s="73" t="e">
        <f>_xlfn.IFS('WS-2, WS-3, &amp; WS-4'!$B$18="Yes",MIN(K138,G137+C138),'WS-2, WS-3, &amp; WS-4'!$B$18="No",0)</f>
        <v>#N/A</v>
      </c>
      <c r="K138" s="76">
        <f t="shared" si="14"/>
        <v>0.155</v>
      </c>
    </row>
    <row r="139" spans="1:11">
      <c r="A139" s="19">
        <v>5</v>
      </c>
      <c r="B139" s="18">
        <v>16</v>
      </c>
      <c r="C139" s="70" t="e">
        <f>'WS-2, WS-3, &amp; WS-4'!$B$28*'Water Supply Calcs'!$N$7*H139</f>
        <v>#VALUE!</v>
      </c>
      <c r="D139" s="70" t="e">
        <f t="shared" si="15"/>
        <v>#VALUE!</v>
      </c>
      <c r="E139" s="70" t="e">
        <f t="shared" si="16"/>
        <v>#VALUE!</v>
      </c>
      <c r="F139" s="71" t="e">
        <f t="shared" si="17"/>
        <v>#VALUE!</v>
      </c>
      <c r="G139" s="70" t="e">
        <f t="shared" si="18"/>
        <v>#VALUE!</v>
      </c>
      <c r="H139" s="209" t="e">
        <f>_xlfn.IFS('WS-2, WS-3, &amp; WS-4'!$B$6='Watershed Precip Data'!$C$3,'Watershed Precip Data'!C141,'WS-2, WS-3, &amp; WS-4'!$B$6='Watershed Precip Data'!$D$3,'Watershed Precip Data'!D141,'WS-2, WS-3, &amp; WS-4'!$B$6='Watershed Precip Data'!$E$3,'Watershed Precip Data'!E141,'WS-2, WS-3, &amp; WS-4'!$B$6='Watershed Precip Data'!$F$3,'Watershed Precip Data'!F141,'WS-2, WS-3, &amp; WS-4'!$B$6='Watershed Precip Data'!$G$3,'Watershed Precip Data'!G141,'WS-2, WS-3, &amp; WS-4'!$B$6='Watershed Precip Data'!$H$3,'Watershed Precip Data'!H141,'WS-2, WS-3, &amp; WS-4'!$B$6='Watershed Precip Data'!$I$3,'Watershed Precip Data'!I141,'WS-2, WS-3, &amp; WS-4'!$B$6='Watershed Precip Data'!$J$3,'Watershed Precip Data'!J141,'WS-2, WS-3, &amp; WS-4'!$B$6='Watershed Precip Data'!$K$3,'Watershed Precip Data'!K141)</f>
        <v>#N/A</v>
      </c>
      <c r="I139" s="72" t="e">
        <f t="shared" si="13"/>
        <v>#N/A</v>
      </c>
      <c r="J139" s="73" t="e">
        <f>_xlfn.IFS('WS-2, WS-3, &amp; WS-4'!$B$18="Yes",MIN(K139,G138+C139),'WS-2, WS-3, &amp; WS-4'!$B$18="No",0)</f>
        <v>#N/A</v>
      </c>
      <c r="K139" s="76">
        <f t="shared" si="14"/>
        <v>0.155</v>
      </c>
    </row>
    <row r="140" spans="1:11">
      <c r="A140" s="19">
        <v>5</v>
      </c>
      <c r="B140" s="18">
        <v>17</v>
      </c>
      <c r="C140" s="70" t="e">
        <f>'WS-2, WS-3, &amp; WS-4'!$B$28*'Water Supply Calcs'!$N$7*H140</f>
        <v>#VALUE!</v>
      </c>
      <c r="D140" s="70" t="e">
        <f t="shared" si="15"/>
        <v>#VALUE!</v>
      </c>
      <c r="E140" s="70" t="e">
        <f t="shared" si="16"/>
        <v>#VALUE!</v>
      </c>
      <c r="F140" s="71" t="e">
        <f t="shared" si="17"/>
        <v>#VALUE!</v>
      </c>
      <c r="G140" s="70" t="e">
        <f t="shared" si="18"/>
        <v>#VALUE!</v>
      </c>
      <c r="H140" s="209" t="e">
        <f>_xlfn.IFS('WS-2, WS-3, &amp; WS-4'!$B$6='Watershed Precip Data'!$C$3,'Watershed Precip Data'!C142,'WS-2, WS-3, &amp; WS-4'!$B$6='Watershed Precip Data'!$D$3,'Watershed Precip Data'!D142,'WS-2, WS-3, &amp; WS-4'!$B$6='Watershed Precip Data'!$E$3,'Watershed Precip Data'!E142,'WS-2, WS-3, &amp; WS-4'!$B$6='Watershed Precip Data'!$F$3,'Watershed Precip Data'!F142,'WS-2, WS-3, &amp; WS-4'!$B$6='Watershed Precip Data'!$G$3,'Watershed Precip Data'!G142,'WS-2, WS-3, &amp; WS-4'!$B$6='Watershed Precip Data'!$H$3,'Watershed Precip Data'!H142,'WS-2, WS-3, &amp; WS-4'!$B$6='Watershed Precip Data'!$I$3,'Watershed Precip Data'!I142,'WS-2, WS-3, &amp; WS-4'!$B$6='Watershed Precip Data'!$J$3,'Watershed Precip Data'!J142,'WS-2, WS-3, &amp; WS-4'!$B$6='Watershed Precip Data'!$K$3,'Watershed Precip Data'!K142)</f>
        <v>#N/A</v>
      </c>
      <c r="I140" s="72" t="e">
        <f t="shared" si="13"/>
        <v>#N/A</v>
      </c>
      <c r="J140" s="73" t="e">
        <f>_xlfn.IFS('WS-2, WS-3, &amp; WS-4'!$B$18="Yes",MIN(K140,G139+C140),'WS-2, WS-3, &amp; WS-4'!$B$18="No",0)</f>
        <v>#N/A</v>
      </c>
      <c r="K140" s="76">
        <f t="shared" si="14"/>
        <v>0.155</v>
      </c>
    </row>
    <row r="141" spans="1:11">
      <c r="A141" s="19">
        <v>5</v>
      </c>
      <c r="B141" s="18">
        <v>18</v>
      </c>
      <c r="C141" s="70" t="e">
        <f>'WS-2, WS-3, &amp; WS-4'!$B$28*'Water Supply Calcs'!$N$7*H141</f>
        <v>#VALUE!</v>
      </c>
      <c r="D141" s="70" t="e">
        <f t="shared" si="15"/>
        <v>#VALUE!</v>
      </c>
      <c r="E141" s="70" t="e">
        <f t="shared" si="16"/>
        <v>#VALUE!</v>
      </c>
      <c r="F141" s="71" t="e">
        <f t="shared" si="17"/>
        <v>#VALUE!</v>
      </c>
      <c r="G141" s="70" t="e">
        <f t="shared" si="18"/>
        <v>#VALUE!</v>
      </c>
      <c r="H141" s="209" t="e">
        <f>_xlfn.IFS('WS-2, WS-3, &amp; WS-4'!$B$6='Watershed Precip Data'!$C$3,'Watershed Precip Data'!C143,'WS-2, WS-3, &amp; WS-4'!$B$6='Watershed Precip Data'!$D$3,'Watershed Precip Data'!D143,'WS-2, WS-3, &amp; WS-4'!$B$6='Watershed Precip Data'!$E$3,'Watershed Precip Data'!E143,'WS-2, WS-3, &amp; WS-4'!$B$6='Watershed Precip Data'!$F$3,'Watershed Precip Data'!F143,'WS-2, WS-3, &amp; WS-4'!$B$6='Watershed Precip Data'!$G$3,'Watershed Precip Data'!G143,'WS-2, WS-3, &amp; WS-4'!$B$6='Watershed Precip Data'!$H$3,'Watershed Precip Data'!H143,'WS-2, WS-3, &amp; WS-4'!$B$6='Watershed Precip Data'!$I$3,'Watershed Precip Data'!I143,'WS-2, WS-3, &amp; WS-4'!$B$6='Watershed Precip Data'!$J$3,'Watershed Precip Data'!J143,'WS-2, WS-3, &amp; WS-4'!$B$6='Watershed Precip Data'!$K$3,'Watershed Precip Data'!K143)</f>
        <v>#N/A</v>
      </c>
      <c r="I141" s="72" t="e">
        <f t="shared" si="13"/>
        <v>#N/A</v>
      </c>
      <c r="J141" s="73" t="e">
        <f>_xlfn.IFS('WS-2, WS-3, &amp; WS-4'!$B$18="Yes",MIN(K141,G140+C141),'WS-2, WS-3, &amp; WS-4'!$B$18="No",0)</f>
        <v>#N/A</v>
      </c>
      <c r="K141" s="76">
        <f t="shared" si="14"/>
        <v>0.155</v>
      </c>
    </row>
    <row r="142" spans="1:11">
      <c r="A142" s="19">
        <v>5</v>
      </c>
      <c r="B142" s="18">
        <v>19</v>
      </c>
      <c r="C142" s="70" t="e">
        <f>'WS-2, WS-3, &amp; WS-4'!$B$28*'Water Supply Calcs'!$N$7*H142</f>
        <v>#VALUE!</v>
      </c>
      <c r="D142" s="70" t="e">
        <f t="shared" si="15"/>
        <v>#VALUE!</v>
      </c>
      <c r="E142" s="70" t="e">
        <f t="shared" si="16"/>
        <v>#VALUE!</v>
      </c>
      <c r="F142" s="71" t="e">
        <f t="shared" si="17"/>
        <v>#VALUE!</v>
      </c>
      <c r="G142" s="70" t="e">
        <f t="shared" si="18"/>
        <v>#VALUE!</v>
      </c>
      <c r="H142" s="209" t="e">
        <f>_xlfn.IFS('WS-2, WS-3, &amp; WS-4'!$B$6='Watershed Precip Data'!$C$3,'Watershed Precip Data'!C144,'WS-2, WS-3, &amp; WS-4'!$B$6='Watershed Precip Data'!$D$3,'Watershed Precip Data'!D144,'WS-2, WS-3, &amp; WS-4'!$B$6='Watershed Precip Data'!$E$3,'Watershed Precip Data'!E144,'WS-2, WS-3, &amp; WS-4'!$B$6='Watershed Precip Data'!$F$3,'Watershed Precip Data'!F144,'WS-2, WS-3, &amp; WS-4'!$B$6='Watershed Precip Data'!$G$3,'Watershed Precip Data'!G144,'WS-2, WS-3, &amp; WS-4'!$B$6='Watershed Precip Data'!$H$3,'Watershed Precip Data'!H144,'WS-2, WS-3, &amp; WS-4'!$B$6='Watershed Precip Data'!$I$3,'Watershed Precip Data'!I144,'WS-2, WS-3, &amp; WS-4'!$B$6='Watershed Precip Data'!$J$3,'Watershed Precip Data'!J144,'WS-2, WS-3, &amp; WS-4'!$B$6='Watershed Precip Data'!$K$3,'Watershed Precip Data'!K144)</f>
        <v>#N/A</v>
      </c>
      <c r="I142" s="72" t="e">
        <f t="shared" si="13"/>
        <v>#N/A</v>
      </c>
      <c r="J142" s="73" t="e">
        <f>_xlfn.IFS('WS-2, WS-3, &amp; WS-4'!$B$18="Yes",MIN(K142,G141+C142),'WS-2, WS-3, &amp; WS-4'!$B$18="No",0)</f>
        <v>#N/A</v>
      </c>
      <c r="K142" s="76">
        <f t="shared" si="14"/>
        <v>0.155</v>
      </c>
    </row>
    <row r="143" spans="1:11">
      <c r="A143" s="19">
        <v>5</v>
      </c>
      <c r="B143" s="18">
        <v>20</v>
      </c>
      <c r="C143" s="70" t="e">
        <f>'WS-2, WS-3, &amp; WS-4'!$B$28*'Water Supply Calcs'!$N$7*H143</f>
        <v>#VALUE!</v>
      </c>
      <c r="D143" s="70" t="e">
        <f t="shared" si="15"/>
        <v>#VALUE!</v>
      </c>
      <c r="E143" s="70" t="e">
        <f t="shared" si="16"/>
        <v>#VALUE!</v>
      </c>
      <c r="F143" s="71" t="e">
        <f t="shared" si="17"/>
        <v>#VALUE!</v>
      </c>
      <c r="G143" s="70" t="e">
        <f t="shared" si="18"/>
        <v>#VALUE!</v>
      </c>
      <c r="H143" s="209" t="e">
        <f>_xlfn.IFS('WS-2, WS-3, &amp; WS-4'!$B$6='Watershed Precip Data'!$C$3,'Watershed Precip Data'!C145,'WS-2, WS-3, &amp; WS-4'!$B$6='Watershed Precip Data'!$D$3,'Watershed Precip Data'!D145,'WS-2, WS-3, &amp; WS-4'!$B$6='Watershed Precip Data'!$E$3,'Watershed Precip Data'!E145,'WS-2, WS-3, &amp; WS-4'!$B$6='Watershed Precip Data'!$F$3,'Watershed Precip Data'!F145,'WS-2, WS-3, &amp; WS-4'!$B$6='Watershed Precip Data'!$G$3,'Watershed Precip Data'!G145,'WS-2, WS-3, &amp; WS-4'!$B$6='Watershed Precip Data'!$H$3,'Watershed Precip Data'!H145,'WS-2, WS-3, &amp; WS-4'!$B$6='Watershed Precip Data'!$I$3,'Watershed Precip Data'!I145,'WS-2, WS-3, &amp; WS-4'!$B$6='Watershed Precip Data'!$J$3,'Watershed Precip Data'!J145,'WS-2, WS-3, &amp; WS-4'!$B$6='Watershed Precip Data'!$K$3,'Watershed Precip Data'!K145)</f>
        <v>#N/A</v>
      </c>
      <c r="I143" s="72" t="e">
        <f t="shared" si="13"/>
        <v>#N/A</v>
      </c>
      <c r="J143" s="73" t="e">
        <f>_xlfn.IFS('WS-2, WS-3, &amp; WS-4'!$B$18="Yes",MIN(K143,G142+C143),'WS-2, WS-3, &amp; WS-4'!$B$18="No",0)</f>
        <v>#N/A</v>
      </c>
      <c r="K143" s="76">
        <f t="shared" si="14"/>
        <v>0.155</v>
      </c>
    </row>
    <row r="144" spans="1:11">
      <c r="A144" s="19">
        <v>5</v>
      </c>
      <c r="B144" s="18">
        <v>21</v>
      </c>
      <c r="C144" s="70" t="e">
        <f>'WS-2, WS-3, &amp; WS-4'!$B$28*'Water Supply Calcs'!$N$7*H144</f>
        <v>#VALUE!</v>
      </c>
      <c r="D144" s="70" t="e">
        <f t="shared" si="15"/>
        <v>#VALUE!</v>
      </c>
      <c r="E144" s="70" t="e">
        <f t="shared" si="16"/>
        <v>#VALUE!</v>
      </c>
      <c r="F144" s="71" t="e">
        <f t="shared" si="17"/>
        <v>#VALUE!</v>
      </c>
      <c r="G144" s="70" t="e">
        <f t="shared" si="18"/>
        <v>#VALUE!</v>
      </c>
      <c r="H144" s="209" t="e">
        <f>_xlfn.IFS('WS-2, WS-3, &amp; WS-4'!$B$6='Watershed Precip Data'!$C$3,'Watershed Precip Data'!C146,'WS-2, WS-3, &amp; WS-4'!$B$6='Watershed Precip Data'!$D$3,'Watershed Precip Data'!D146,'WS-2, WS-3, &amp; WS-4'!$B$6='Watershed Precip Data'!$E$3,'Watershed Precip Data'!E146,'WS-2, WS-3, &amp; WS-4'!$B$6='Watershed Precip Data'!$F$3,'Watershed Precip Data'!F146,'WS-2, WS-3, &amp; WS-4'!$B$6='Watershed Precip Data'!$G$3,'Watershed Precip Data'!G146,'WS-2, WS-3, &amp; WS-4'!$B$6='Watershed Precip Data'!$H$3,'Watershed Precip Data'!H146,'WS-2, WS-3, &amp; WS-4'!$B$6='Watershed Precip Data'!$I$3,'Watershed Precip Data'!I146,'WS-2, WS-3, &amp; WS-4'!$B$6='Watershed Precip Data'!$J$3,'Watershed Precip Data'!J146,'WS-2, WS-3, &amp; WS-4'!$B$6='Watershed Precip Data'!$K$3,'Watershed Precip Data'!K146)</f>
        <v>#N/A</v>
      </c>
      <c r="I144" s="72" t="e">
        <f t="shared" si="13"/>
        <v>#N/A</v>
      </c>
      <c r="J144" s="73" t="e">
        <f>_xlfn.IFS('WS-2, WS-3, &amp; WS-4'!$B$18="Yes",MIN(K144,G143+C144),'WS-2, WS-3, &amp; WS-4'!$B$18="No",0)</f>
        <v>#N/A</v>
      </c>
      <c r="K144" s="76">
        <f t="shared" si="14"/>
        <v>0.155</v>
      </c>
    </row>
    <row r="145" spans="1:11">
      <c r="A145" s="19">
        <v>5</v>
      </c>
      <c r="B145" s="18">
        <v>22</v>
      </c>
      <c r="C145" s="70" t="e">
        <f>'WS-2, WS-3, &amp; WS-4'!$B$28*'Water Supply Calcs'!$N$7*H145</f>
        <v>#VALUE!</v>
      </c>
      <c r="D145" s="70" t="e">
        <f t="shared" si="15"/>
        <v>#VALUE!</v>
      </c>
      <c r="E145" s="70" t="e">
        <f t="shared" si="16"/>
        <v>#VALUE!</v>
      </c>
      <c r="F145" s="71" t="e">
        <f t="shared" si="17"/>
        <v>#VALUE!</v>
      </c>
      <c r="G145" s="70" t="e">
        <f t="shared" si="18"/>
        <v>#VALUE!</v>
      </c>
      <c r="H145" s="209" t="e">
        <f>_xlfn.IFS('WS-2, WS-3, &amp; WS-4'!$B$6='Watershed Precip Data'!$C$3,'Watershed Precip Data'!C147,'WS-2, WS-3, &amp; WS-4'!$B$6='Watershed Precip Data'!$D$3,'Watershed Precip Data'!D147,'WS-2, WS-3, &amp; WS-4'!$B$6='Watershed Precip Data'!$E$3,'Watershed Precip Data'!E147,'WS-2, WS-3, &amp; WS-4'!$B$6='Watershed Precip Data'!$F$3,'Watershed Precip Data'!F147,'WS-2, WS-3, &amp; WS-4'!$B$6='Watershed Precip Data'!$G$3,'Watershed Precip Data'!G147,'WS-2, WS-3, &amp; WS-4'!$B$6='Watershed Precip Data'!$H$3,'Watershed Precip Data'!H147,'WS-2, WS-3, &amp; WS-4'!$B$6='Watershed Precip Data'!$I$3,'Watershed Precip Data'!I147,'WS-2, WS-3, &amp; WS-4'!$B$6='Watershed Precip Data'!$J$3,'Watershed Precip Data'!J147,'WS-2, WS-3, &amp; WS-4'!$B$6='Watershed Precip Data'!$K$3,'Watershed Precip Data'!K147)</f>
        <v>#N/A</v>
      </c>
      <c r="I145" s="72" t="e">
        <f t="shared" si="13"/>
        <v>#N/A</v>
      </c>
      <c r="J145" s="73" t="e">
        <f>_xlfn.IFS('WS-2, WS-3, &amp; WS-4'!$B$18="Yes",MIN(K145,G144+C145),'WS-2, WS-3, &amp; WS-4'!$B$18="No",0)</f>
        <v>#N/A</v>
      </c>
      <c r="K145" s="76">
        <f t="shared" si="14"/>
        <v>0.155</v>
      </c>
    </row>
    <row r="146" spans="1:11">
      <c r="A146" s="19">
        <v>5</v>
      </c>
      <c r="B146" s="18">
        <v>23</v>
      </c>
      <c r="C146" s="70" t="e">
        <f>'WS-2, WS-3, &amp; WS-4'!$B$28*'Water Supply Calcs'!$N$7*H146</f>
        <v>#VALUE!</v>
      </c>
      <c r="D146" s="70" t="e">
        <f t="shared" si="15"/>
        <v>#VALUE!</v>
      </c>
      <c r="E146" s="70" t="e">
        <f t="shared" si="16"/>
        <v>#VALUE!</v>
      </c>
      <c r="F146" s="71" t="e">
        <f t="shared" si="17"/>
        <v>#VALUE!</v>
      </c>
      <c r="G146" s="70" t="e">
        <f t="shared" si="18"/>
        <v>#VALUE!</v>
      </c>
      <c r="H146" s="209" t="e">
        <f>_xlfn.IFS('WS-2, WS-3, &amp; WS-4'!$B$6='Watershed Precip Data'!$C$3,'Watershed Precip Data'!C148,'WS-2, WS-3, &amp; WS-4'!$B$6='Watershed Precip Data'!$D$3,'Watershed Precip Data'!D148,'WS-2, WS-3, &amp; WS-4'!$B$6='Watershed Precip Data'!$E$3,'Watershed Precip Data'!E148,'WS-2, WS-3, &amp; WS-4'!$B$6='Watershed Precip Data'!$F$3,'Watershed Precip Data'!F148,'WS-2, WS-3, &amp; WS-4'!$B$6='Watershed Precip Data'!$G$3,'Watershed Precip Data'!G148,'WS-2, WS-3, &amp; WS-4'!$B$6='Watershed Precip Data'!$H$3,'Watershed Precip Data'!H148,'WS-2, WS-3, &amp; WS-4'!$B$6='Watershed Precip Data'!$I$3,'Watershed Precip Data'!I148,'WS-2, WS-3, &amp; WS-4'!$B$6='Watershed Precip Data'!$J$3,'Watershed Precip Data'!J148,'WS-2, WS-3, &amp; WS-4'!$B$6='Watershed Precip Data'!$K$3,'Watershed Precip Data'!K148)</f>
        <v>#N/A</v>
      </c>
      <c r="I146" s="72" t="e">
        <f t="shared" si="13"/>
        <v>#N/A</v>
      </c>
      <c r="J146" s="73" t="e">
        <f>_xlfn.IFS('WS-2, WS-3, &amp; WS-4'!$B$18="Yes",MIN(K146,G145+C146),'WS-2, WS-3, &amp; WS-4'!$B$18="No",0)</f>
        <v>#N/A</v>
      </c>
      <c r="K146" s="76">
        <f t="shared" si="14"/>
        <v>0.155</v>
      </c>
    </row>
    <row r="147" spans="1:11">
      <c r="A147" s="19">
        <v>5</v>
      </c>
      <c r="B147" s="18">
        <v>24</v>
      </c>
      <c r="C147" s="70" t="e">
        <f>'WS-2, WS-3, &amp; WS-4'!$B$28*'Water Supply Calcs'!$N$7*H147</f>
        <v>#VALUE!</v>
      </c>
      <c r="D147" s="70" t="e">
        <f t="shared" si="15"/>
        <v>#VALUE!</v>
      </c>
      <c r="E147" s="70" t="e">
        <f t="shared" si="16"/>
        <v>#VALUE!</v>
      </c>
      <c r="F147" s="71" t="e">
        <f t="shared" si="17"/>
        <v>#VALUE!</v>
      </c>
      <c r="G147" s="70" t="e">
        <f t="shared" si="18"/>
        <v>#VALUE!</v>
      </c>
      <c r="H147" s="209" t="e">
        <f>_xlfn.IFS('WS-2, WS-3, &amp; WS-4'!$B$6='Watershed Precip Data'!$C$3,'Watershed Precip Data'!C149,'WS-2, WS-3, &amp; WS-4'!$B$6='Watershed Precip Data'!$D$3,'Watershed Precip Data'!D149,'WS-2, WS-3, &amp; WS-4'!$B$6='Watershed Precip Data'!$E$3,'Watershed Precip Data'!E149,'WS-2, WS-3, &amp; WS-4'!$B$6='Watershed Precip Data'!$F$3,'Watershed Precip Data'!F149,'WS-2, WS-3, &amp; WS-4'!$B$6='Watershed Precip Data'!$G$3,'Watershed Precip Data'!G149,'WS-2, WS-3, &amp; WS-4'!$B$6='Watershed Precip Data'!$H$3,'Watershed Precip Data'!H149,'WS-2, WS-3, &amp; WS-4'!$B$6='Watershed Precip Data'!$I$3,'Watershed Precip Data'!I149,'WS-2, WS-3, &amp; WS-4'!$B$6='Watershed Precip Data'!$J$3,'Watershed Precip Data'!J149,'WS-2, WS-3, &amp; WS-4'!$B$6='Watershed Precip Data'!$K$3,'Watershed Precip Data'!K149)</f>
        <v>#N/A</v>
      </c>
      <c r="I147" s="72" t="e">
        <f t="shared" si="13"/>
        <v>#N/A</v>
      </c>
      <c r="J147" s="73" t="e">
        <f>_xlfn.IFS('WS-2, WS-3, &amp; WS-4'!$B$18="Yes",MIN(K147,G146+C147),'WS-2, WS-3, &amp; WS-4'!$B$18="No",0)</f>
        <v>#N/A</v>
      </c>
      <c r="K147" s="76">
        <f t="shared" si="14"/>
        <v>0.155</v>
      </c>
    </row>
    <row r="148" spans="1:11">
      <c r="A148" s="19">
        <v>5</v>
      </c>
      <c r="B148" s="18">
        <v>25</v>
      </c>
      <c r="C148" s="70" t="e">
        <f>'WS-2, WS-3, &amp; WS-4'!$B$28*'Water Supply Calcs'!$N$7*H148</f>
        <v>#VALUE!</v>
      </c>
      <c r="D148" s="70" t="e">
        <f t="shared" si="15"/>
        <v>#VALUE!</v>
      </c>
      <c r="E148" s="70" t="e">
        <f t="shared" si="16"/>
        <v>#VALUE!</v>
      </c>
      <c r="F148" s="71" t="e">
        <f t="shared" si="17"/>
        <v>#VALUE!</v>
      </c>
      <c r="G148" s="70" t="e">
        <f t="shared" si="18"/>
        <v>#VALUE!</v>
      </c>
      <c r="H148" s="209" t="e">
        <f>_xlfn.IFS('WS-2, WS-3, &amp; WS-4'!$B$6='Watershed Precip Data'!$C$3,'Watershed Precip Data'!C150,'WS-2, WS-3, &amp; WS-4'!$B$6='Watershed Precip Data'!$D$3,'Watershed Precip Data'!D150,'WS-2, WS-3, &amp; WS-4'!$B$6='Watershed Precip Data'!$E$3,'Watershed Precip Data'!E150,'WS-2, WS-3, &amp; WS-4'!$B$6='Watershed Precip Data'!$F$3,'Watershed Precip Data'!F150,'WS-2, WS-3, &amp; WS-4'!$B$6='Watershed Precip Data'!$G$3,'Watershed Precip Data'!G150,'WS-2, WS-3, &amp; WS-4'!$B$6='Watershed Precip Data'!$H$3,'Watershed Precip Data'!H150,'WS-2, WS-3, &amp; WS-4'!$B$6='Watershed Precip Data'!$I$3,'Watershed Precip Data'!I150,'WS-2, WS-3, &amp; WS-4'!$B$6='Watershed Precip Data'!$J$3,'Watershed Precip Data'!J150,'WS-2, WS-3, &amp; WS-4'!$B$6='Watershed Precip Data'!$K$3,'Watershed Precip Data'!K150)</f>
        <v>#N/A</v>
      </c>
      <c r="I148" s="72" t="e">
        <f t="shared" si="13"/>
        <v>#N/A</v>
      </c>
      <c r="J148" s="73" t="e">
        <f>_xlfn.IFS('WS-2, WS-3, &amp; WS-4'!$B$18="Yes",MIN(K148,G147+C148),'WS-2, WS-3, &amp; WS-4'!$B$18="No",0)</f>
        <v>#N/A</v>
      </c>
      <c r="K148" s="76">
        <f t="shared" si="14"/>
        <v>0.155</v>
      </c>
    </row>
    <row r="149" spans="1:11">
      <c r="A149" s="19">
        <v>5</v>
      </c>
      <c r="B149" s="18">
        <v>26</v>
      </c>
      <c r="C149" s="70" t="e">
        <f>'WS-2, WS-3, &amp; WS-4'!$B$28*'Water Supply Calcs'!$N$7*H149</f>
        <v>#VALUE!</v>
      </c>
      <c r="D149" s="70" t="e">
        <f t="shared" si="15"/>
        <v>#VALUE!</v>
      </c>
      <c r="E149" s="70" t="e">
        <f t="shared" si="16"/>
        <v>#VALUE!</v>
      </c>
      <c r="F149" s="71" t="e">
        <f t="shared" si="17"/>
        <v>#VALUE!</v>
      </c>
      <c r="G149" s="70" t="e">
        <f t="shared" si="18"/>
        <v>#VALUE!</v>
      </c>
      <c r="H149" s="209" t="e">
        <f>_xlfn.IFS('WS-2, WS-3, &amp; WS-4'!$B$6='Watershed Precip Data'!$C$3,'Watershed Precip Data'!C151,'WS-2, WS-3, &amp; WS-4'!$B$6='Watershed Precip Data'!$D$3,'Watershed Precip Data'!D151,'WS-2, WS-3, &amp; WS-4'!$B$6='Watershed Precip Data'!$E$3,'Watershed Precip Data'!E151,'WS-2, WS-3, &amp; WS-4'!$B$6='Watershed Precip Data'!$F$3,'Watershed Precip Data'!F151,'WS-2, WS-3, &amp; WS-4'!$B$6='Watershed Precip Data'!$G$3,'Watershed Precip Data'!G151,'WS-2, WS-3, &amp; WS-4'!$B$6='Watershed Precip Data'!$H$3,'Watershed Precip Data'!H151,'WS-2, WS-3, &amp; WS-4'!$B$6='Watershed Precip Data'!$I$3,'Watershed Precip Data'!I151,'WS-2, WS-3, &amp; WS-4'!$B$6='Watershed Precip Data'!$J$3,'Watershed Precip Data'!J151,'WS-2, WS-3, &amp; WS-4'!$B$6='Watershed Precip Data'!$K$3,'Watershed Precip Data'!K151)</f>
        <v>#N/A</v>
      </c>
      <c r="I149" s="72" t="e">
        <f t="shared" si="13"/>
        <v>#N/A</v>
      </c>
      <c r="J149" s="73" t="e">
        <f>_xlfn.IFS('WS-2, WS-3, &amp; WS-4'!$B$18="Yes",MIN(K149,G148+C149),'WS-2, WS-3, &amp; WS-4'!$B$18="No",0)</f>
        <v>#N/A</v>
      </c>
      <c r="K149" s="76">
        <f t="shared" si="14"/>
        <v>0.155</v>
      </c>
    </row>
    <row r="150" spans="1:11">
      <c r="A150" s="19">
        <v>5</v>
      </c>
      <c r="B150" s="18">
        <v>27</v>
      </c>
      <c r="C150" s="70" t="e">
        <f>'WS-2, WS-3, &amp; WS-4'!$B$28*'Water Supply Calcs'!$N$7*H150</f>
        <v>#VALUE!</v>
      </c>
      <c r="D150" s="70" t="e">
        <f t="shared" si="15"/>
        <v>#VALUE!</v>
      </c>
      <c r="E150" s="70" t="e">
        <f t="shared" si="16"/>
        <v>#VALUE!</v>
      </c>
      <c r="F150" s="71" t="e">
        <f t="shared" si="17"/>
        <v>#VALUE!</v>
      </c>
      <c r="G150" s="70" t="e">
        <f t="shared" si="18"/>
        <v>#VALUE!</v>
      </c>
      <c r="H150" s="209" t="e">
        <f>_xlfn.IFS('WS-2, WS-3, &amp; WS-4'!$B$6='Watershed Precip Data'!$C$3,'Watershed Precip Data'!C152,'WS-2, WS-3, &amp; WS-4'!$B$6='Watershed Precip Data'!$D$3,'Watershed Precip Data'!D152,'WS-2, WS-3, &amp; WS-4'!$B$6='Watershed Precip Data'!$E$3,'Watershed Precip Data'!E152,'WS-2, WS-3, &amp; WS-4'!$B$6='Watershed Precip Data'!$F$3,'Watershed Precip Data'!F152,'WS-2, WS-3, &amp; WS-4'!$B$6='Watershed Precip Data'!$G$3,'Watershed Precip Data'!G152,'WS-2, WS-3, &amp; WS-4'!$B$6='Watershed Precip Data'!$H$3,'Watershed Precip Data'!H152,'WS-2, WS-3, &amp; WS-4'!$B$6='Watershed Precip Data'!$I$3,'Watershed Precip Data'!I152,'WS-2, WS-3, &amp; WS-4'!$B$6='Watershed Precip Data'!$J$3,'Watershed Precip Data'!J152,'WS-2, WS-3, &amp; WS-4'!$B$6='Watershed Precip Data'!$K$3,'Watershed Precip Data'!K152)</f>
        <v>#N/A</v>
      </c>
      <c r="I150" s="72" t="e">
        <f t="shared" si="13"/>
        <v>#N/A</v>
      </c>
      <c r="J150" s="73" t="e">
        <f>_xlfn.IFS('WS-2, WS-3, &amp; WS-4'!$B$18="Yes",MIN(K150,G149+C150),'WS-2, WS-3, &amp; WS-4'!$B$18="No",0)</f>
        <v>#N/A</v>
      </c>
      <c r="K150" s="76">
        <f t="shared" si="14"/>
        <v>0.155</v>
      </c>
    </row>
    <row r="151" spans="1:11">
      <c r="A151" s="19">
        <v>5</v>
      </c>
      <c r="B151" s="18">
        <v>28</v>
      </c>
      <c r="C151" s="70" t="e">
        <f>'WS-2, WS-3, &amp; WS-4'!$B$28*'Water Supply Calcs'!$N$7*H151</f>
        <v>#VALUE!</v>
      </c>
      <c r="D151" s="70" t="e">
        <f t="shared" si="15"/>
        <v>#VALUE!</v>
      </c>
      <c r="E151" s="70" t="e">
        <f t="shared" si="16"/>
        <v>#VALUE!</v>
      </c>
      <c r="F151" s="71" t="e">
        <f t="shared" si="17"/>
        <v>#VALUE!</v>
      </c>
      <c r="G151" s="70" t="e">
        <f t="shared" si="18"/>
        <v>#VALUE!</v>
      </c>
      <c r="H151" s="209" t="e">
        <f>_xlfn.IFS('WS-2, WS-3, &amp; WS-4'!$B$6='Watershed Precip Data'!$C$3,'Watershed Precip Data'!C153,'WS-2, WS-3, &amp; WS-4'!$B$6='Watershed Precip Data'!$D$3,'Watershed Precip Data'!D153,'WS-2, WS-3, &amp; WS-4'!$B$6='Watershed Precip Data'!$E$3,'Watershed Precip Data'!E153,'WS-2, WS-3, &amp; WS-4'!$B$6='Watershed Precip Data'!$F$3,'Watershed Precip Data'!F153,'WS-2, WS-3, &amp; WS-4'!$B$6='Watershed Precip Data'!$G$3,'Watershed Precip Data'!G153,'WS-2, WS-3, &amp; WS-4'!$B$6='Watershed Precip Data'!$H$3,'Watershed Precip Data'!H153,'WS-2, WS-3, &amp; WS-4'!$B$6='Watershed Precip Data'!$I$3,'Watershed Precip Data'!I153,'WS-2, WS-3, &amp; WS-4'!$B$6='Watershed Precip Data'!$J$3,'Watershed Precip Data'!J153,'WS-2, WS-3, &amp; WS-4'!$B$6='Watershed Precip Data'!$K$3,'Watershed Precip Data'!K153)</f>
        <v>#N/A</v>
      </c>
      <c r="I151" s="72" t="e">
        <f t="shared" si="13"/>
        <v>#N/A</v>
      </c>
      <c r="J151" s="73" t="e">
        <f>_xlfn.IFS('WS-2, WS-3, &amp; WS-4'!$B$18="Yes",MIN(K151,G150+C151),'WS-2, WS-3, &amp; WS-4'!$B$18="No",0)</f>
        <v>#N/A</v>
      </c>
      <c r="K151" s="76">
        <f t="shared" si="14"/>
        <v>0.155</v>
      </c>
    </row>
    <row r="152" spans="1:11">
      <c r="A152" s="19">
        <v>5</v>
      </c>
      <c r="B152" s="18">
        <v>29</v>
      </c>
      <c r="C152" s="70" t="e">
        <f>'WS-2, WS-3, &amp; WS-4'!$B$28*'Water Supply Calcs'!$N$7*H152</f>
        <v>#VALUE!</v>
      </c>
      <c r="D152" s="70" t="e">
        <f t="shared" si="15"/>
        <v>#VALUE!</v>
      </c>
      <c r="E152" s="70" t="e">
        <f t="shared" si="16"/>
        <v>#VALUE!</v>
      </c>
      <c r="F152" s="71" t="e">
        <f t="shared" si="17"/>
        <v>#VALUE!</v>
      </c>
      <c r="G152" s="70" t="e">
        <f t="shared" si="18"/>
        <v>#VALUE!</v>
      </c>
      <c r="H152" s="209" t="e">
        <f>_xlfn.IFS('WS-2, WS-3, &amp; WS-4'!$B$6='Watershed Precip Data'!$C$3,'Watershed Precip Data'!C154,'WS-2, WS-3, &amp; WS-4'!$B$6='Watershed Precip Data'!$D$3,'Watershed Precip Data'!D154,'WS-2, WS-3, &amp; WS-4'!$B$6='Watershed Precip Data'!$E$3,'Watershed Precip Data'!E154,'WS-2, WS-3, &amp; WS-4'!$B$6='Watershed Precip Data'!$F$3,'Watershed Precip Data'!F154,'WS-2, WS-3, &amp; WS-4'!$B$6='Watershed Precip Data'!$G$3,'Watershed Precip Data'!G154,'WS-2, WS-3, &amp; WS-4'!$B$6='Watershed Precip Data'!$H$3,'Watershed Precip Data'!H154,'WS-2, WS-3, &amp; WS-4'!$B$6='Watershed Precip Data'!$I$3,'Watershed Precip Data'!I154,'WS-2, WS-3, &amp; WS-4'!$B$6='Watershed Precip Data'!$J$3,'Watershed Precip Data'!J154,'WS-2, WS-3, &amp; WS-4'!$B$6='Watershed Precip Data'!$K$3,'Watershed Precip Data'!K154)</f>
        <v>#N/A</v>
      </c>
      <c r="I152" s="72" t="e">
        <f t="shared" si="13"/>
        <v>#N/A</v>
      </c>
      <c r="J152" s="73" t="e">
        <f>_xlfn.IFS('WS-2, WS-3, &amp; WS-4'!$B$18="Yes",MIN(K152,G151+C152),'WS-2, WS-3, &amp; WS-4'!$B$18="No",0)</f>
        <v>#N/A</v>
      </c>
      <c r="K152" s="76">
        <f t="shared" si="14"/>
        <v>0.155</v>
      </c>
    </row>
    <row r="153" spans="1:11">
      <c r="A153" s="19">
        <v>5</v>
      </c>
      <c r="B153" s="18">
        <v>30</v>
      </c>
      <c r="C153" s="70" t="e">
        <f>'WS-2, WS-3, &amp; WS-4'!$B$28*'Water Supply Calcs'!$N$7*H153</f>
        <v>#VALUE!</v>
      </c>
      <c r="D153" s="70" t="e">
        <f t="shared" si="15"/>
        <v>#VALUE!</v>
      </c>
      <c r="E153" s="70" t="e">
        <f t="shared" si="16"/>
        <v>#VALUE!</v>
      </c>
      <c r="F153" s="71" t="e">
        <f t="shared" si="17"/>
        <v>#VALUE!</v>
      </c>
      <c r="G153" s="70" t="e">
        <f t="shared" si="18"/>
        <v>#VALUE!</v>
      </c>
      <c r="H153" s="209" t="e">
        <f>_xlfn.IFS('WS-2, WS-3, &amp; WS-4'!$B$6='Watershed Precip Data'!$C$3,'Watershed Precip Data'!C155,'WS-2, WS-3, &amp; WS-4'!$B$6='Watershed Precip Data'!$D$3,'Watershed Precip Data'!D155,'WS-2, WS-3, &amp; WS-4'!$B$6='Watershed Precip Data'!$E$3,'Watershed Precip Data'!E155,'WS-2, WS-3, &amp; WS-4'!$B$6='Watershed Precip Data'!$F$3,'Watershed Precip Data'!F155,'WS-2, WS-3, &amp; WS-4'!$B$6='Watershed Precip Data'!$G$3,'Watershed Precip Data'!G155,'WS-2, WS-3, &amp; WS-4'!$B$6='Watershed Precip Data'!$H$3,'Watershed Precip Data'!H155,'WS-2, WS-3, &amp; WS-4'!$B$6='Watershed Precip Data'!$I$3,'Watershed Precip Data'!I155,'WS-2, WS-3, &amp; WS-4'!$B$6='Watershed Precip Data'!$J$3,'Watershed Precip Data'!J155,'WS-2, WS-3, &amp; WS-4'!$B$6='Watershed Precip Data'!$K$3,'Watershed Precip Data'!K155)</f>
        <v>#N/A</v>
      </c>
      <c r="I153" s="72" t="e">
        <f t="shared" si="13"/>
        <v>#N/A</v>
      </c>
      <c r="J153" s="73" t="e">
        <f>_xlfn.IFS('WS-2, WS-3, &amp; WS-4'!$B$18="Yes",MIN(K153,G152+C153),'WS-2, WS-3, &amp; WS-4'!$B$18="No",0)</f>
        <v>#N/A</v>
      </c>
      <c r="K153" s="76">
        <f t="shared" si="14"/>
        <v>0.155</v>
      </c>
    </row>
    <row r="154" spans="1:11">
      <c r="A154" s="19">
        <v>5</v>
      </c>
      <c r="B154" s="18">
        <v>31</v>
      </c>
      <c r="C154" s="70" t="e">
        <f>'WS-2, WS-3, &amp; WS-4'!$B$28*'Water Supply Calcs'!$N$7*H154</f>
        <v>#VALUE!</v>
      </c>
      <c r="D154" s="70" t="e">
        <f t="shared" si="15"/>
        <v>#VALUE!</v>
      </c>
      <c r="E154" s="70" t="e">
        <f t="shared" si="16"/>
        <v>#VALUE!</v>
      </c>
      <c r="F154" s="71" t="e">
        <f t="shared" si="17"/>
        <v>#VALUE!</v>
      </c>
      <c r="G154" s="70" t="e">
        <f t="shared" si="18"/>
        <v>#VALUE!</v>
      </c>
      <c r="H154" s="209" t="e">
        <f>_xlfn.IFS('WS-2, WS-3, &amp; WS-4'!$B$6='Watershed Precip Data'!$C$3,'Watershed Precip Data'!C156,'WS-2, WS-3, &amp; WS-4'!$B$6='Watershed Precip Data'!$D$3,'Watershed Precip Data'!D156,'WS-2, WS-3, &amp; WS-4'!$B$6='Watershed Precip Data'!$E$3,'Watershed Precip Data'!E156,'WS-2, WS-3, &amp; WS-4'!$B$6='Watershed Precip Data'!$F$3,'Watershed Precip Data'!F156,'WS-2, WS-3, &amp; WS-4'!$B$6='Watershed Precip Data'!$G$3,'Watershed Precip Data'!G156,'WS-2, WS-3, &amp; WS-4'!$B$6='Watershed Precip Data'!$H$3,'Watershed Precip Data'!H156,'WS-2, WS-3, &amp; WS-4'!$B$6='Watershed Precip Data'!$I$3,'Watershed Precip Data'!I156,'WS-2, WS-3, &amp; WS-4'!$B$6='Watershed Precip Data'!$J$3,'Watershed Precip Data'!J156,'WS-2, WS-3, &amp; WS-4'!$B$6='Watershed Precip Data'!$K$3,'Watershed Precip Data'!K156)</f>
        <v>#N/A</v>
      </c>
      <c r="I154" s="72" t="e">
        <f t="shared" si="13"/>
        <v>#N/A</v>
      </c>
      <c r="J154" s="73" t="e">
        <f>_xlfn.IFS('WS-2, WS-3, &amp; WS-4'!$B$18="Yes",MIN(K154,G153+C154),'WS-2, WS-3, &amp; WS-4'!$B$18="No",0)</f>
        <v>#N/A</v>
      </c>
      <c r="K154" s="76">
        <f t="shared" si="14"/>
        <v>0.155</v>
      </c>
    </row>
    <row r="155" spans="1:11">
      <c r="A155" s="19">
        <v>6</v>
      </c>
      <c r="B155" s="18">
        <v>1</v>
      </c>
      <c r="C155" s="70" t="e">
        <f>'WS-2, WS-3, &amp; WS-4'!$B$28*'Water Supply Calcs'!$N$7*H155</f>
        <v>#VALUE!</v>
      </c>
      <c r="D155" s="70" t="e">
        <f t="shared" si="15"/>
        <v>#VALUE!</v>
      </c>
      <c r="E155" s="70" t="e">
        <f t="shared" si="16"/>
        <v>#VALUE!</v>
      </c>
      <c r="F155" s="71" t="e">
        <f t="shared" si="17"/>
        <v>#VALUE!</v>
      </c>
      <c r="G155" s="70" t="e">
        <f t="shared" si="18"/>
        <v>#VALUE!</v>
      </c>
      <c r="H155" s="209" t="e">
        <f>_xlfn.IFS('WS-2, WS-3, &amp; WS-4'!$B$6='Watershed Precip Data'!$C$3,'Watershed Precip Data'!C157,'WS-2, WS-3, &amp; WS-4'!$B$6='Watershed Precip Data'!$D$3,'Watershed Precip Data'!D157,'WS-2, WS-3, &amp; WS-4'!$B$6='Watershed Precip Data'!$E$3,'Watershed Precip Data'!E157,'WS-2, WS-3, &amp; WS-4'!$B$6='Watershed Precip Data'!$F$3,'Watershed Precip Data'!F157,'WS-2, WS-3, &amp; WS-4'!$B$6='Watershed Precip Data'!$G$3,'Watershed Precip Data'!G157,'WS-2, WS-3, &amp; WS-4'!$B$6='Watershed Precip Data'!$H$3,'Watershed Precip Data'!H157,'WS-2, WS-3, &amp; WS-4'!$B$6='Watershed Precip Data'!$I$3,'Watershed Precip Data'!I157,'WS-2, WS-3, &amp; WS-4'!$B$6='Watershed Precip Data'!$J$3,'Watershed Precip Data'!J157,'WS-2, WS-3, &amp; WS-4'!$B$6='Watershed Precip Data'!$K$3,'Watershed Precip Data'!K157)</f>
        <v>#N/A</v>
      </c>
      <c r="I155" s="72" t="e">
        <f t="shared" si="13"/>
        <v>#N/A</v>
      </c>
      <c r="J155" s="73" t="e">
        <f>_xlfn.IFS('WS-2, WS-3, &amp; WS-4'!$B$18="Yes",MIN(K155,G154+C155),'WS-2, WS-3, &amp; WS-4'!$B$18="No",0)</f>
        <v>#N/A</v>
      </c>
      <c r="K155" s="76">
        <f t="shared" si="14"/>
        <v>0.16999999999999998</v>
      </c>
    </row>
    <row r="156" spans="1:11">
      <c r="A156" s="19">
        <v>6</v>
      </c>
      <c r="B156" s="18">
        <v>2</v>
      </c>
      <c r="C156" s="70" t="e">
        <f>'WS-2, WS-3, &amp; WS-4'!$B$28*'Water Supply Calcs'!$N$7*H156</f>
        <v>#VALUE!</v>
      </c>
      <c r="D156" s="70" t="e">
        <f t="shared" si="15"/>
        <v>#VALUE!</v>
      </c>
      <c r="E156" s="70" t="e">
        <f t="shared" si="16"/>
        <v>#VALUE!</v>
      </c>
      <c r="F156" s="71" t="e">
        <f t="shared" si="17"/>
        <v>#VALUE!</v>
      </c>
      <c r="G156" s="70" t="e">
        <f t="shared" si="18"/>
        <v>#VALUE!</v>
      </c>
      <c r="H156" s="209" t="e">
        <f>_xlfn.IFS('WS-2, WS-3, &amp; WS-4'!$B$6='Watershed Precip Data'!$C$3,'Watershed Precip Data'!C158,'WS-2, WS-3, &amp; WS-4'!$B$6='Watershed Precip Data'!$D$3,'Watershed Precip Data'!D158,'WS-2, WS-3, &amp; WS-4'!$B$6='Watershed Precip Data'!$E$3,'Watershed Precip Data'!E158,'WS-2, WS-3, &amp; WS-4'!$B$6='Watershed Precip Data'!$F$3,'Watershed Precip Data'!F158,'WS-2, WS-3, &amp; WS-4'!$B$6='Watershed Precip Data'!$G$3,'Watershed Precip Data'!G158,'WS-2, WS-3, &amp; WS-4'!$B$6='Watershed Precip Data'!$H$3,'Watershed Precip Data'!H158,'WS-2, WS-3, &amp; WS-4'!$B$6='Watershed Precip Data'!$I$3,'Watershed Precip Data'!I158,'WS-2, WS-3, &amp; WS-4'!$B$6='Watershed Precip Data'!$J$3,'Watershed Precip Data'!J158,'WS-2, WS-3, &amp; WS-4'!$B$6='Watershed Precip Data'!$K$3,'Watershed Precip Data'!K158)</f>
        <v>#N/A</v>
      </c>
      <c r="I156" s="72" t="e">
        <f t="shared" si="13"/>
        <v>#N/A</v>
      </c>
      <c r="J156" s="73" t="e">
        <f>_xlfn.IFS('WS-2, WS-3, &amp; WS-4'!$B$18="Yes",MIN(K156,G155+C156),'WS-2, WS-3, &amp; WS-4'!$B$18="No",0)</f>
        <v>#N/A</v>
      </c>
      <c r="K156" s="76">
        <f t="shared" si="14"/>
        <v>0.16999999999999998</v>
      </c>
    </row>
    <row r="157" spans="1:11">
      <c r="A157" s="19">
        <v>6</v>
      </c>
      <c r="B157" s="18">
        <v>3</v>
      </c>
      <c r="C157" s="70" t="e">
        <f>'WS-2, WS-3, &amp; WS-4'!$B$28*'Water Supply Calcs'!$N$7*H157</f>
        <v>#VALUE!</v>
      </c>
      <c r="D157" s="70" t="e">
        <f t="shared" si="15"/>
        <v>#VALUE!</v>
      </c>
      <c r="E157" s="70" t="e">
        <f t="shared" si="16"/>
        <v>#VALUE!</v>
      </c>
      <c r="F157" s="71" t="e">
        <f t="shared" si="17"/>
        <v>#VALUE!</v>
      </c>
      <c r="G157" s="70" t="e">
        <f t="shared" si="18"/>
        <v>#VALUE!</v>
      </c>
      <c r="H157" s="209" t="e">
        <f>_xlfn.IFS('WS-2, WS-3, &amp; WS-4'!$B$6='Watershed Precip Data'!$C$3,'Watershed Precip Data'!C159,'WS-2, WS-3, &amp; WS-4'!$B$6='Watershed Precip Data'!$D$3,'Watershed Precip Data'!D159,'WS-2, WS-3, &amp; WS-4'!$B$6='Watershed Precip Data'!$E$3,'Watershed Precip Data'!E159,'WS-2, WS-3, &amp; WS-4'!$B$6='Watershed Precip Data'!$F$3,'Watershed Precip Data'!F159,'WS-2, WS-3, &amp; WS-4'!$B$6='Watershed Precip Data'!$G$3,'Watershed Precip Data'!G159,'WS-2, WS-3, &amp; WS-4'!$B$6='Watershed Precip Data'!$H$3,'Watershed Precip Data'!H159,'WS-2, WS-3, &amp; WS-4'!$B$6='Watershed Precip Data'!$I$3,'Watershed Precip Data'!I159,'WS-2, WS-3, &amp; WS-4'!$B$6='Watershed Precip Data'!$J$3,'Watershed Precip Data'!J159,'WS-2, WS-3, &amp; WS-4'!$B$6='Watershed Precip Data'!$K$3,'Watershed Precip Data'!K159)</f>
        <v>#N/A</v>
      </c>
      <c r="I157" s="72" t="e">
        <f t="shared" si="13"/>
        <v>#N/A</v>
      </c>
      <c r="J157" s="73" t="e">
        <f>_xlfn.IFS('WS-2, WS-3, &amp; WS-4'!$B$18="Yes",MIN(K157,G156+C157),'WS-2, WS-3, &amp; WS-4'!$B$18="No",0)</f>
        <v>#N/A</v>
      </c>
      <c r="K157" s="76">
        <f t="shared" si="14"/>
        <v>0.16999999999999998</v>
      </c>
    </row>
    <row r="158" spans="1:11">
      <c r="A158" s="19">
        <v>6</v>
      </c>
      <c r="B158" s="18">
        <v>4</v>
      </c>
      <c r="C158" s="70" t="e">
        <f>'WS-2, WS-3, &amp; WS-4'!$B$28*'Water Supply Calcs'!$N$7*H158</f>
        <v>#VALUE!</v>
      </c>
      <c r="D158" s="70" t="e">
        <f t="shared" si="15"/>
        <v>#VALUE!</v>
      </c>
      <c r="E158" s="70" t="e">
        <f t="shared" si="16"/>
        <v>#VALUE!</v>
      </c>
      <c r="F158" s="71" t="e">
        <f t="shared" si="17"/>
        <v>#VALUE!</v>
      </c>
      <c r="G158" s="70" t="e">
        <f t="shared" si="18"/>
        <v>#VALUE!</v>
      </c>
      <c r="H158" s="209" t="e">
        <f>_xlfn.IFS('WS-2, WS-3, &amp; WS-4'!$B$6='Watershed Precip Data'!$C$3,'Watershed Precip Data'!C160,'WS-2, WS-3, &amp; WS-4'!$B$6='Watershed Precip Data'!$D$3,'Watershed Precip Data'!D160,'WS-2, WS-3, &amp; WS-4'!$B$6='Watershed Precip Data'!$E$3,'Watershed Precip Data'!E160,'WS-2, WS-3, &amp; WS-4'!$B$6='Watershed Precip Data'!$F$3,'Watershed Precip Data'!F160,'WS-2, WS-3, &amp; WS-4'!$B$6='Watershed Precip Data'!$G$3,'Watershed Precip Data'!G160,'WS-2, WS-3, &amp; WS-4'!$B$6='Watershed Precip Data'!$H$3,'Watershed Precip Data'!H160,'WS-2, WS-3, &amp; WS-4'!$B$6='Watershed Precip Data'!$I$3,'Watershed Precip Data'!I160,'WS-2, WS-3, &amp; WS-4'!$B$6='Watershed Precip Data'!$J$3,'Watershed Precip Data'!J160,'WS-2, WS-3, &amp; WS-4'!$B$6='Watershed Precip Data'!$K$3,'Watershed Precip Data'!K160)</f>
        <v>#N/A</v>
      </c>
      <c r="I158" s="72" t="e">
        <f t="shared" si="13"/>
        <v>#N/A</v>
      </c>
      <c r="J158" s="73" t="e">
        <f>_xlfn.IFS('WS-2, WS-3, &amp; WS-4'!$B$18="Yes",MIN(K158,G157+C158),'WS-2, WS-3, &amp; WS-4'!$B$18="No",0)</f>
        <v>#N/A</v>
      </c>
      <c r="K158" s="76">
        <f t="shared" si="14"/>
        <v>0.16999999999999998</v>
      </c>
    </row>
    <row r="159" spans="1:11">
      <c r="A159" s="19">
        <v>6</v>
      </c>
      <c r="B159" s="18">
        <v>5</v>
      </c>
      <c r="C159" s="70" t="e">
        <f>'WS-2, WS-3, &amp; WS-4'!$B$28*'Water Supply Calcs'!$N$7*H159</f>
        <v>#VALUE!</v>
      </c>
      <c r="D159" s="70" t="e">
        <f t="shared" si="15"/>
        <v>#VALUE!</v>
      </c>
      <c r="E159" s="70" t="e">
        <f t="shared" si="16"/>
        <v>#VALUE!</v>
      </c>
      <c r="F159" s="71" t="e">
        <f t="shared" si="17"/>
        <v>#VALUE!</v>
      </c>
      <c r="G159" s="70" t="e">
        <f t="shared" si="18"/>
        <v>#VALUE!</v>
      </c>
      <c r="H159" s="209" t="e">
        <f>_xlfn.IFS('WS-2, WS-3, &amp; WS-4'!$B$6='Watershed Precip Data'!$C$3,'Watershed Precip Data'!C161,'WS-2, WS-3, &amp; WS-4'!$B$6='Watershed Precip Data'!$D$3,'Watershed Precip Data'!D161,'WS-2, WS-3, &amp; WS-4'!$B$6='Watershed Precip Data'!$E$3,'Watershed Precip Data'!E161,'WS-2, WS-3, &amp; WS-4'!$B$6='Watershed Precip Data'!$F$3,'Watershed Precip Data'!F161,'WS-2, WS-3, &amp; WS-4'!$B$6='Watershed Precip Data'!$G$3,'Watershed Precip Data'!G161,'WS-2, WS-3, &amp; WS-4'!$B$6='Watershed Precip Data'!$H$3,'Watershed Precip Data'!H161,'WS-2, WS-3, &amp; WS-4'!$B$6='Watershed Precip Data'!$I$3,'Watershed Precip Data'!I161,'WS-2, WS-3, &amp; WS-4'!$B$6='Watershed Precip Data'!$J$3,'Watershed Precip Data'!J161,'WS-2, WS-3, &amp; WS-4'!$B$6='Watershed Precip Data'!$K$3,'Watershed Precip Data'!K161)</f>
        <v>#N/A</v>
      </c>
      <c r="I159" s="72" t="e">
        <f t="shared" si="13"/>
        <v>#N/A</v>
      </c>
      <c r="J159" s="73" t="e">
        <f>_xlfn.IFS('WS-2, WS-3, &amp; WS-4'!$B$18="Yes",MIN(K159,G158+C159),'WS-2, WS-3, &amp; WS-4'!$B$18="No",0)</f>
        <v>#N/A</v>
      </c>
      <c r="K159" s="76">
        <f t="shared" si="14"/>
        <v>0.16999999999999998</v>
      </c>
    </row>
    <row r="160" spans="1:11">
      <c r="A160" s="19">
        <v>6</v>
      </c>
      <c r="B160" s="18">
        <v>6</v>
      </c>
      <c r="C160" s="70" t="e">
        <f>'WS-2, WS-3, &amp; WS-4'!$B$28*'Water Supply Calcs'!$N$7*H160</f>
        <v>#VALUE!</v>
      </c>
      <c r="D160" s="70" t="e">
        <f t="shared" si="15"/>
        <v>#VALUE!</v>
      </c>
      <c r="E160" s="70" t="e">
        <f t="shared" si="16"/>
        <v>#VALUE!</v>
      </c>
      <c r="F160" s="71" t="e">
        <f t="shared" si="17"/>
        <v>#VALUE!</v>
      </c>
      <c r="G160" s="70" t="e">
        <f t="shared" si="18"/>
        <v>#VALUE!</v>
      </c>
      <c r="H160" s="209" t="e">
        <f>_xlfn.IFS('WS-2, WS-3, &amp; WS-4'!$B$6='Watershed Precip Data'!$C$3,'Watershed Precip Data'!C162,'WS-2, WS-3, &amp; WS-4'!$B$6='Watershed Precip Data'!$D$3,'Watershed Precip Data'!D162,'WS-2, WS-3, &amp; WS-4'!$B$6='Watershed Precip Data'!$E$3,'Watershed Precip Data'!E162,'WS-2, WS-3, &amp; WS-4'!$B$6='Watershed Precip Data'!$F$3,'Watershed Precip Data'!F162,'WS-2, WS-3, &amp; WS-4'!$B$6='Watershed Precip Data'!$G$3,'Watershed Precip Data'!G162,'WS-2, WS-3, &amp; WS-4'!$B$6='Watershed Precip Data'!$H$3,'Watershed Precip Data'!H162,'WS-2, WS-3, &amp; WS-4'!$B$6='Watershed Precip Data'!$I$3,'Watershed Precip Data'!I162,'WS-2, WS-3, &amp; WS-4'!$B$6='Watershed Precip Data'!$J$3,'Watershed Precip Data'!J162,'WS-2, WS-3, &amp; WS-4'!$B$6='Watershed Precip Data'!$K$3,'Watershed Precip Data'!K162)</f>
        <v>#N/A</v>
      </c>
      <c r="I160" s="72" t="e">
        <f t="shared" si="13"/>
        <v>#N/A</v>
      </c>
      <c r="J160" s="73" t="e">
        <f>_xlfn.IFS('WS-2, WS-3, &amp; WS-4'!$B$18="Yes",MIN(K160,G159+C160),'WS-2, WS-3, &amp; WS-4'!$B$18="No",0)</f>
        <v>#N/A</v>
      </c>
      <c r="K160" s="76">
        <f t="shared" si="14"/>
        <v>0.16999999999999998</v>
      </c>
    </row>
    <row r="161" spans="1:11">
      <c r="A161" s="19">
        <v>6</v>
      </c>
      <c r="B161" s="18">
        <v>7</v>
      </c>
      <c r="C161" s="70" t="e">
        <f>'WS-2, WS-3, &amp; WS-4'!$B$28*'Water Supply Calcs'!$N$7*H161</f>
        <v>#VALUE!</v>
      </c>
      <c r="D161" s="70" t="e">
        <f t="shared" si="15"/>
        <v>#VALUE!</v>
      </c>
      <c r="E161" s="70" t="e">
        <f t="shared" si="16"/>
        <v>#VALUE!</v>
      </c>
      <c r="F161" s="71" t="e">
        <f t="shared" si="17"/>
        <v>#VALUE!</v>
      </c>
      <c r="G161" s="70" t="e">
        <f t="shared" si="18"/>
        <v>#VALUE!</v>
      </c>
      <c r="H161" s="209" t="e">
        <f>_xlfn.IFS('WS-2, WS-3, &amp; WS-4'!$B$6='Watershed Precip Data'!$C$3,'Watershed Precip Data'!C163,'WS-2, WS-3, &amp; WS-4'!$B$6='Watershed Precip Data'!$D$3,'Watershed Precip Data'!D163,'WS-2, WS-3, &amp; WS-4'!$B$6='Watershed Precip Data'!$E$3,'Watershed Precip Data'!E163,'WS-2, WS-3, &amp; WS-4'!$B$6='Watershed Precip Data'!$F$3,'Watershed Precip Data'!F163,'WS-2, WS-3, &amp; WS-4'!$B$6='Watershed Precip Data'!$G$3,'Watershed Precip Data'!G163,'WS-2, WS-3, &amp; WS-4'!$B$6='Watershed Precip Data'!$H$3,'Watershed Precip Data'!H163,'WS-2, WS-3, &amp; WS-4'!$B$6='Watershed Precip Data'!$I$3,'Watershed Precip Data'!I163,'WS-2, WS-3, &amp; WS-4'!$B$6='Watershed Precip Data'!$J$3,'Watershed Precip Data'!J163,'WS-2, WS-3, &amp; WS-4'!$B$6='Watershed Precip Data'!$K$3,'Watershed Precip Data'!K163)</f>
        <v>#N/A</v>
      </c>
      <c r="I161" s="72" t="e">
        <f t="shared" si="13"/>
        <v>#N/A</v>
      </c>
      <c r="J161" s="73" t="e">
        <f>_xlfn.IFS('WS-2, WS-3, &amp; WS-4'!$B$18="Yes",MIN(K161,G160+C161),'WS-2, WS-3, &amp; WS-4'!$B$18="No",0)</f>
        <v>#N/A</v>
      </c>
      <c r="K161" s="76">
        <f t="shared" si="14"/>
        <v>0.16999999999999998</v>
      </c>
    </row>
    <row r="162" spans="1:11">
      <c r="A162" s="19">
        <v>6</v>
      </c>
      <c r="B162" s="18">
        <v>8</v>
      </c>
      <c r="C162" s="70" t="e">
        <f>'WS-2, WS-3, &amp; WS-4'!$B$28*'Water Supply Calcs'!$N$7*H162</f>
        <v>#VALUE!</v>
      </c>
      <c r="D162" s="70" t="e">
        <f t="shared" si="15"/>
        <v>#VALUE!</v>
      </c>
      <c r="E162" s="70" t="e">
        <f t="shared" si="16"/>
        <v>#VALUE!</v>
      </c>
      <c r="F162" s="71" t="e">
        <f t="shared" si="17"/>
        <v>#VALUE!</v>
      </c>
      <c r="G162" s="70" t="e">
        <f t="shared" si="18"/>
        <v>#VALUE!</v>
      </c>
      <c r="H162" s="209" t="e">
        <f>_xlfn.IFS('WS-2, WS-3, &amp; WS-4'!$B$6='Watershed Precip Data'!$C$3,'Watershed Precip Data'!C164,'WS-2, WS-3, &amp; WS-4'!$B$6='Watershed Precip Data'!$D$3,'Watershed Precip Data'!D164,'WS-2, WS-3, &amp; WS-4'!$B$6='Watershed Precip Data'!$E$3,'Watershed Precip Data'!E164,'WS-2, WS-3, &amp; WS-4'!$B$6='Watershed Precip Data'!$F$3,'Watershed Precip Data'!F164,'WS-2, WS-3, &amp; WS-4'!$B$6='Watershed Precip Data'!$G$3,'Watershed Precip Data'!G164,'WS-2, WS-3, &amp; WS-4'!$B$6='Watershed Precip Data'!$H$3,'Watershed Precip Data'!H164,'WS-2, WS-3, &amp; WS-4'!$B$6='Watershed Precip Data'!$I$3,'Watershed Precip Data'!I164,'WS-2, WS-3, &amp; WS-4'!$B$6='Watershed Precip Data'!$J$3,'Watershed Precip Data'!J164,'WS-2, WS-3, &amp; WS-4'!$B$6='Watershed Precip Data'!$K$3,'Watershed Precip Data'!K164)</f>
        <v>#N/A</v>
      </c>
      <c r="I162" s="72" t="e">
        <f t="shared" si="13"/>
        <v>#N/A</v>
      </c>
      <c r="J162" s="73" t="e">
        <f>_xlfn.IFS('WS-2, WS-3, &amp; WS-4'!$B$18="Yes",MIN(K162,G161+C162),'WS-2, WS-3, &amp; WS-4'!$B$18="No",0)</f>
        <v>#N/A</v>
      </c>
      <c r="K162" s="76">
        <f t="shared" si="14"/>
        <v>0.16999999999999998</v>
      </c>
    </row>
    <row r="163" spans="1:11">
      <c r="A163" s="19">
        <v>6</v>
      </c>
      <c r="B163" s="18">
        <v>9</v>
      </c>
      <c r="C163" s="70" t="e">
        <f>'WS-2, WS-3, &amp; WS-4'!$B$28*'Water Supply Calcs'!$N$7*H163</f>
        <v>#VALUE!</v>
      </c>
      <c r="D163" s="70" t="e">
        <f t="shared" si="15"/>
        <v>#VALUE!</v>
      </c>
      <c r="E163" s="70" t="e">
        <f t="shared" si="16"/>
        <v>#VALUE!</v>
      </c>
      <c r="F163" s="71" t="e">
        <f t="shared" si="17"/>
        <v>#VALUE!</v>
      </c>
      <c r="G163" s="70" t="e">
        <f t="shared" si="18"/>
        <v>#VALUE!</v>
      </c>
      <c r="H163" s="209" t="e">
        <f>_xlfn.IFS('WS-2, WS-3, &amp; WS-4'!$B$6='Watershed Precip Data'!$C$3,'Watershed Precip Data'!C165,'WS-2, WS-3, &amp; WS-4'!$B$6='Watershed Precip Data'!$D$3,'Watershed Precip Data'!D165,'WS-2, WS-3, &amp; WS-4'!$B$6='Watershed Precip Data'!$E$3,'Watershed Precip Data'!E165,'WS-2, WS-3, &amp; WS-4'!$B$6='Watershed Precip Data'!$F$3,'Watershed Precip Data'!F165,'WS-2, WS-3, &amp; WS-4'!$B$6='Watershed Precip Data'!$G$3,'Watershed Precip Data'!G165,'WS-2, WS-3, &amp; WS-4'!$B$6='Watershed Precip Data'!$H$3,'Watershed Precip Data'!H165,'WS-2, WS-3, &amp; WS-4'!$B$6='Watershed Precip Data'!$I$3,'Watershed Precip Data'!I165,'WS-2, WS-3, &amp; WS-4'!$B$6='Watershed Precip Data'!$J$3,'Watershed Precip Data'!J165,'WS-2, WS-3, &amp; WS-4'!$B$6='Watershed Precip Data'!$K$3,'Watershed Precip Data'!K165)</f>
        <v>#N/A</v>
      </c>
      <c r="I163" s="72" t="e">
        <f t="shared" si="13"/>
        <v>#N/A</v>
      </c>
      <c r="J163" s="73" t="e">
        <f>_xlfn.IFS('WS-2, WS-3, &amp; WS-4'!$B$18="Yes",MIN(K163,G162+C163),'WS-2, WS-3, &amp; WS-4'!$B$18="No",0)</f>
        <v>#N/A</v>
      </c>
      <c r="K163" s="76">
        <f t="shared" si="14"/>
        <v>0.16999999999999998</v>
      </c>
    </row>
    <row r="164" spans="1:11">
      <c r="A164" s="19">
        <v>6</v>
      </c>
      <c r="B164" s="18">
        <v>10</v>
      </c>
      <c r="C164" s="70" t="e">
        <f>'WS-2, WS-3, &amp; WS-4'!$B$28*'Water Supply Calcs'!$N$7*H164</f>
        <v>#VALUE!</v>
      </c>
      <c r="D164" s="70" t="e">
        <f t="shared" si="15"/>
        <v>#VALUE!</v>
      </c>
      <c r="E164" s="70" t="e">
        <f t="shared" si="16"/>
        <v>#VALUE!</v>
      </c>
      <c r="F164" s="71" t="e">
        <f t="shared" si="17"/>
        <v>#VALUE!</v>
      </c>
      <c r="G164" s="70" t="e">
        <f t="shared" si="18"/>
        <v>#VALUE!</v>
      </c>
      <c r="H164" s="209" t="e">
        <f>_xlfn.IFS('WS-2, WS-3, &amp; WS-4'!$B$6='Watershed Precip Data'!$C$3,'Watershed Precip Data'!C166,'WS-2, WS-3, &amp; WS-4'!$B$6='Watershed Precip Data'!$D$3,'Watershed Precip Data'!D166,'WS-2, WS-3, &amp; WS-4'!$B$6='Watershed Precip Data'!$E$3,'Watershed Precip Data'!E166,'WS-2, WS-3, &amp; WS-4'!$B$6='Watershed Precip Data'!$F$3,'Watershed Precip Data'!F166,'WS-2, WS-3, &amp; WS-4'!$B$6='Watershed Precip Data'!$G$3,'Watershed Precip Data'!G166,'WS-2, WS-3, &amp; WS-4'!$B$6='Watershed Precip Data'!$H$3,'Watershed Precip Data'!H166,'WS-2, WS-3, &amp; WS-4'!$B$6='Watershed Precip Data'!$I$3,'Watershed Precip Data'!I166,'WS-2, WS-3, &amp; WS-4'!$B$6='Watershed Precip Data'!$J$3,'Watershed Precip Data'!J166,'WS-2, WS-3, &amp; WS-4'!$B$6='Watershed Precip Data'!$K$3,'Watershed Precip Data'!K166)</f>
        <v>#N/A</v>
      </c>
      <c r="I164" s="72" t="e">
        <f t="shared" si="13"/>
        <v>#N/A</v>
      </c>
      <c r="J164" s="73" t="e">
        <f>_xlfn.IFS('WS-2, WS-3, &amp; WS-4'!$B$18="Yes",MIN(K164,G163+C164),'WS-2, WS-3, &amp; WS-4'!$B$18="No",0)</f>
        <v>#N/A</v>
      </c>
      <c r="K164" s="76">
        <f t="shared" si="14"/>
        <v>0.16999999999999998</v>
      </c>
    </row>
    <row r="165" spans="1:11">
      <c r="A165" s="19">
        <v>6</v>
      </c>
      <c r="B165" s="18">
        <v>11</v>
      </c>
      <c r="C165" s="70" t="e">
        <f>'WS-2, WS-3, &amp; WS-4'!$B$28*'Water Supply Calcs'!$N$7*H165</f>
        <v>#VALUE!</v>
      </c>
      <c r="D165" s="70" t="e">
        <f t="shared" si="15"/>
        <v>#VALUE!</v>
      </c>
      <c r="E165" s="70" t="e">
        <f t="shared" si="16"/>
        <v>#VALUE!</v>
      </c>
      <c r="F165" s="71" t="e">
        <f t="shared" si="17"/>
        <v>#VALUE!</v>
      </c>
      <c r="G165" s="70" t="e">
        <f t="shared" si="18"/>
        <v>#VALUE!</v>
      </c>
      <c r="H165" s="209" t="e">
        <f>_xlfn.IFS('WS-2, WS-3, &amp; WS-4'!$B$6='Watershed Precip Data'!$C$3,'Watershed Precip Data'!C167,'WS-2, WS-3, &amp; WS-4'!$B$6='Watershed Precip Data'!$D$3,'Watershed Precip Data'!D167,'WS-2, WS-3, &amp; WS-4'!$B$6='Watershed Precip Data'!$E$3,'Watershed Precip Data'!E167,'WS-2, WS-3, &amp; WS-4'!$B$6='Watershed Precip Data'!$F$3,'Watershed Precip Data'!F167,'WS-2, WS-3, &amp; WS-4'!$B$6='Watershed Precip Data'!$G$3,'Watershed Precip Data'!G167,'WS-2, WS-3, &amp; WS-4'!$B$6='Watershed Precip Data'!$H$3,'Watershed Precip Data'!H167,'WS-2, WS-3, &amp; WS-4'!$B$6='Watershed Precip Data'!$I$3,'Watershed Precip Data'!I167,'WS-2, WS-3, &amp; WS-4'!$B$6='Watershed Precip Data'!$J$3,'Watershed Precip Data'!J167,'WS-2, WS-3, &amp; WS-4'!$B$6='Watershed Precip Data'!$K$3,'Watershed Precip Data'!K167)</f>
        <v>#N/A</v>
      </c>
      <c r="I165" s="72" t="e">
        <f t="shared" si="13"/>
        <v>#N/A</v>
      </c>
      <c r="J165" s="73" t="e">
        <f>_xlfn.IFS('WS-2, WS-3, &amp; WS-4'!$B$18="Yes",MIN(K165,G164+C165),'WS-2, WS-3, &amp; WS-4'!$B$18="No",0)</f>
        <v>#N/A</v>
      </c>
      <c r="K165" s="76">
        <f t="shared" si="14"/>
        <v>0.16999999999999998</v>
      </c>
    </row>
    <row r="166" spans="1:11">
      <c r="A166" s="19">
        <v>6</v>
      </c>
      <c r="B166" s="18">
        <v>12</v>
      </c>
      <c r="C166" s="70" t="e">
        <f>'WS-2, WS-3, &amp; WS-4'!$B$28*'Water Supply Calcs'!$N$7*H166</f>
        <v>#VALUE!</v>
      </c>
      <c r="D166" s="70" t="e">
        <f t="shared" si="15"/>
        <v>#VALUE!</v>
      </c>
      <c r="E166" s="70" t="e">
        <f t="shared" si="16"/>
        <v>#VALUE!</v>
      </c>
      <c r="F166" s="71" t="e">
        <f t="shared" si="17"/>
        <v>#VALUE!</v>
      </c>
      <c r="G166" s="70" t="e">
        <f t="shared" si="18"/>
        <v>#VALUE!</v>
      </c>
      <c r="H166" s="209" t="e">
        <f>_xlfn.IFS('WS-2, WS-3, &amp; WS-4'!$B$6='Watershed Precip Data'!$C$3,'Watershed Precip Data'!C168,'WS-2, WS-3, &amp; WS-4'!$B$6='Watershed Precip Data'!$D$3,'Watershed Precip Data'!D168,'WS-2, WS-3, &amp; WS-4'!$B$6='Watershed Precip Data'!$E$3,'Watershed Precip Data'!E168,'WS-2, WS-3, &amp; WS-4'!$B$6='Watershed Precip Data'!$F$3,'Watershed Precip Data'!F168,'WS-2, WS-3, &amp; WS-4'!$B$6='Watershed Precip Data'!$G$3,'Watershed Precip Data'!G168,'WS-2, WS-3, &amp; WS-4'!$B$6='Watershed Precip Data'!$H$3,'Watershed Precip Data'!H168,'WS-2, WS-3, &amp; WS-4'!$B$6='Watershed Precip Data'!$I$3,'Watershed Precip Data'!I168,'WS-2, WS-3, &amp; WS-4'!$B$6='Watershed Precip Data'!$J$3,'Watershed Precip Data'!J168,'WS-2, WS-3, &amp; WS-4'!$B$6='Watershed Precip Data'!$K$3,'Watershed Precip Data'!K168)</f>
        <v>#N/A</v>
      </c>
      <c r="I166" s="72" t="e">
        <f t="shared" si="13"/>
        <v>#N/A</v>
      </c>
      <c r="J166" s="73" t="e">
        <f>_xlfn.IFS('WS-2, WS-3, &amp; WS-4'!$B$18="Yes",MIN(K166,G165+C166),'WS-2, WS-3, &amp; WS-4'!$B$18="No",0)</f>
        <v>#N/A</v>
      </c>
      <c r="K166" s="76">
        <f t="shared" si="14"/>
        <v>0.16999999999999998</v>
      </c>
    </row>
    <row r="167" spans="1:11">
      <c r="A167" s="19">
        <v>6</v>
      </c>
      <c r="B167" s="18">
        <v>13</v>
      </c>
      <c r="C167" s="70" t="e">
        <f>'WS-2, WS-3, &amp; WS-4'!$B$28*'Water Supply Calcs'!$N$7*H167</f>
        <v>#VALUE!</v>
      </c>
      <c r="D167" s="70" t="e">
        <f t="shared" si="15"/>
        <v>#VALUE!</v>
      </c>
      <c r="E167" s="70" t="e">
        <f t="shared" si="16"/>
        <v>#VALUE!</v>
      </c>
      <c r="F167" s="71" t="e">
        <f t="shared" si="17"/>
        <v>#VALUE!</v>
      </c>
      <c r="G167" s="70" t="e">
        <f t="shared" si="18"/>
        <v>#VALUE!</v>
      </c>
      <c r="H167" s="209" t="e">
        <f>_xlfn.IFS('WS-2, WS-3, &amp; WS-4'!$B$6='Watershed Precip Data'!$C$3,'Watershed Precip Data'!C169,'WS-2, WS-3, &amp; WS-4'!$B$6='Watershed Precip Data'!$D$3,'Watershed Precip Data'!D169,'WS-2, WS-3, &amp; WS-4'!$B$6='Watershed Precip Data'!$E$3,'Watershed Precip Data'!E169,'WS-2, WS-3, &amp; WS-4'!$B$6='Watershed Precip Data'!$F$3,'Watershed Precip Data'!F169,'WS-2, WS-3, &amp; WS-4'!$B$6='Watershed Precip Data'!$G$3,'Watershed Precip Data'!G169,'WS-2, WS-3, &amp; WS-4'!$B$6='Watershed Precip Data'!$H$3,'Watershed Precip Data'!H169,'WS-2, WS-3, &amp; WS-4'!$B$6='Watershed Precip Data'!$I$3,'Watershed Precip Data'!I169,'WS-2, WS-3, &amp; WS-4'!$B$6='Watershed Precip Data'!$J$3,'Watershed Precip Data'!J169,'WS-2, WS-3, &amp; WS-4'!$B$6='Watershed Precip Data'!$K$3,'Watershed Precip Data'!K169)</f>
        <v>#N/A</v>
      </c>
      <c r="I167" s="72" t="e">
        <f t="shared" si="13"/>
        <v>#N/A</v>
      </c>
      <c r="J167" s="73" t="e">
        <f>_xlfn.IFS('WS-2, WS-3, &amp; WS-4'!$B$18="Yes",MIN(K167,G166+C167),'WS-2, WS-3, &amp; WS-4'!$B$18="No",0)</f>
        <v>#N/A</v>
      </c>
      <c r="K167" s="76">
        <f t="shared" si="14"/>
        <v>0.16999999999999998</v>
      </c>
    </row>
    <row r="168" spans="1:11">
      <c r="A168" s="19">
        <v>6</v>
      </c>
      <c r="B168" s="18">
        <v>14</v>
      </c>
      <c r="C168" s="70" t="e">
        <f>'WS-2, WS-3, &amp; WS-4'!$B$28*'Water Supply Calcs'!$N$7*H168</f>
        <v>#VALUE!</v>
      </c>
      <c r="D168" s="70" t="e">
        <f t="shared" si="15"/>
        <v>#VALUE!</v>
      </c>
      <c r="E168" s="70" t="e">
        <f t="shared" si="16"/>
        <v>#VALUE!</v>
      </c>
      <c r="F168" s="71" t="e">
        <f t="shared" si="17"/>
        <v>#VALUE!</v>
      </c>
      <c r="G168" s="70" t="e">
        <f t="shared" si="18"/>
        <v>#VALUE!</v>
      </c>
      <c r="H168" s="209" t="e">
        <f>_xlfn.IFS('WS-2, WS-3, &amp; WS-4'!$B$6='Watershed Precip Data'!$C$3,'Watershed Precip Data'!C170,'WS-2, WS-3, &amp; WS-4'!$B$6='Watershed Precip Data'!$D$3,'Watershed Precip Data'!D170,'WS-2, WS-3, &amp; WS-4'!$B$6='Watershed Precip Data'!$E$3,'Watershed Precip Data'!E170,'WS-2, WS-3, &amp; WS-4'!$B$6='Watershed Precip Data'!$F$3,'Watershed Precip Data'!F170,'WS-2, WS-3, &amp; WS-4'!$B$6='Watershed Precip Data'!$G$3,'Watershed Precip Data'!G170,'WS-2, WS-3, &amp; WS-4'!$B$6='Watershed Precip Data'!$H$3,'Watershed Precip Data'!H170,'WS-2, WS-3, &amp; WS-4'!$B$6='Watershed Precip Data'!$I$3,'Watershed Precip Data'!I170,'WS-2, WS-3, &amp; WS-4'!$B$6='Watershed Precip Data'!$J$3,'Watershed Precip Data'!J170,'WS-2, WS-3, &amp; WS-4'!$B$6='Watershed Precip Data'!$K$3,'Watershed Precip Data'!K170)</f>
        <v>#N/A</v>
      </c>
      <c r="I168" s="72" t="e">
        <f t="shared" si="13"/>
        <v>#N/A</v>
      </c>
      <c r="J168" s="73" t="e">
        <f>_xlfn.IFS('WS-2, WS-3, &amp; WS-4'!$B$18="Yes",MIN(K168,G167+C168),'WS-2, WS-3, &amp; WS-4'!$B$18="No",0)</f>
        <v>#N/A</v>
      </c>
      <c r="K168" s="76">
        <f t="shared" si="14"/>
        <v>0.16999999999999998</v>
      </c>
    </row>
    <row r="169" spans="1:11">
      <c r="A169" s="19">
        <v>6</v>
      </c>
      <c r="B169" s="18">
        <v>15</v>
      </c>
      <c r="C169" s="70" t="e">
        <f>'WS-2, WS-3, &amp; WS-4'!$B$28*'Water Supply Calcs'!$N$7*H169</f>
        <v>#VALUE!</v>
      </c>
      <c r="D169" s="70" t="e">
        <f t="shared" si="15"/>
        <v>#VALUE!</v>
      </c>
      <c r="E169" s="70" t="e">
        <f t="shared" si="16"/>
        <v>#VALUE!</v>
      </c>
      <c r="F169" s="71" t="e">
        <f t="shared" si="17"/>
        <v>#VALUE!</v>
      </c>
      <c r="G169" s="70" t="e">
        <f t="shared" si="18"/>
        <v>#VALUE!</v>
      </c>
      <c r="H169" s="209" t="e">
        <f>_xlfn.IFS('WS-2, WS-3, &amp; WS-4'!$B$6='Watershed Precip Data'!$C$3,'Watershed Precip Data'!C171,'WS-2, WS-3, &amp; WS-4'!$B$6='Watershed Precip Data'!$D$3,'Watershed Precip Data'!D171,'WS-2, WS-3, &amp; WS-4'!$B$6='Watershed Precip Data'!$E$3,'Watershed Precip Data'!E171,'WS-2, WS-3, &amp; WS-4'!$B$6='Watershed Precip Data'!$F$3,'Watershed Precip Data'!F171,'WS-2, WS-3, &amp; WS-4'!$B$6='Watershed Precip Data'!$G$3,'Watershed Precip Data'!G171,'WS-2, WS-3, &amp; WS-4'!$B$6='Watershed Precip Data'!$H$3,'Watershed Precip Data'!H171,'WS-2, WS-3, &amp; WS-4'!$B$6='Watershed Precip Data'!$I$3,'Watershed Precip Data'!I171,'WS-2, WS-3, &amp; WS-4'!$B$6='Watershed Precip Data'!$J$3,'Watershed Precip Data'!J171,'WS-2, WS-3, &amp; WS-4'!$B$6='Watershed Precip Data'!$K$3,'Watershed Precip Data'!K171)</f>
        <v>#N/A</v>
      </c>
      <c r="I169" s="72" t="e">
        <f t="shared" si="13"/>
        <v>#N/A</v>
      </c>
      <c r="J169" s="73" t="e">
        <f>_xlfn.IFS('WS-2, WS-3, &amp; WS-4'!$B$18="Yes",MIN(K169,G168+C169),'WS-2, WS-3, &amp; WS-4'!$B$18="No",0)</f>
        <v>#N/A</v>
      </c>
      <c r="K169" s="76">
        <f t="shared" si="14"/>
        <v>0.16999999999999998</v>
      </c>
    </row>
    <row r="170" spans="1:11">
      <c r="A170" s="19">
        <v>6</v>
      </c>
      <c r="B170" s="18">
        <v>16</v>
      </c>
      <c r="C170" s="70" t="e">
        <f>'WS-2, WS-3, &amp; WS-4'!$B$28*'Water Supply Calcs'!$N$7*H170</f>
        <v>#VALUE!</v>
      </c>
      <c r="D170" s="70" t="e">
        <f t="shared" si="15"/>
        <v>#VALUE!</v>
      </c>
      <c r="E170" s="70" t="e">
        <f t="shared" si="16"/>
        <v>#VALUE!</v>
      </c>
      <c r="F170" s="71" t="e">
        <f t="shared" si="17"/>
        <v>#VALUE!</v>
      </c>
      <c r="G170" s="70" t="e">
        <f t="shared" si="18"/>
        <v>#VALUE!</v>
      </c>
      <c r="H170" s="209" t="e">
        <f>_xlfn.IFS('WS-2, WS-3, &amp; WS-4'!$B$6='Watershed Precip Data'!$C$3,'Watershed Precip Data'!C172,'WS-2, WS-3, &amp; WS-4'!$B$6='Watershed Precip Data'!$D$3,'Watershed Precip Data'!D172,'WS-2, WS-3, &amp; WS-4'!$B$6='Watershed Precip Data'!$E$3,'Watershed Precip Data'!E172,'WS-2, WS-3, &amp; WS-4'!$B$6='Watershed Precip Data'!$F$3,'Watershed Precip Data'!F172,'WS-2, WS-3, &amp; WS-4'!$B$6='Watershed Precip Data'!$G$3,'Watershed Precip Data'!G172,'WS-2, WS-3, &amp; WS-4'!$B$6='Watershed Precip Data'!$H$3,'Watershed Precip Data'!H172,'WS-2, WS-3, &amp; WS-4'!$B$6='Watershed Precip Data'!$I$3,'Watershed Precip Data'!I172,'WS-2, WS-3, &amp; WS-4'!$B$6='Watershed Precip Data'!$J$3,'Watershed Precip Data'!J172,'WS-2, WS-3, &amp; WS-4'!$B$6='Watershed Precip Data'!$K$3,'Watershed Precip Data'!K172)</f>
        <v>#N/A</v>
      </c>
      <c r="I170" s="72" t="e">
        <f t="shared" si="13"/>
        <v>#N/A</v>
      </c>
      <c r="J170" s="73" t="e">
        <f>_xlfn.IFS('WS-2, WS-3, &amp; WS-4'!$B$18="Yes",MIN(K170,G169+C170),'WS-2, WS-3, &amp; WS-4'!$B$18="No",0)</f>
        <v>#N/A</v>
      </c>
      <c r="K170" s="76">
        <f t="shared" si="14"/>
        <v>0.16999999999999998</v>
      </c>
    </row>
    <row r="171" spans="1:11">
      <c r="A171" s="19">
        <v>6</v>
      </c>
      <c r="B171" s="18">
        <v>17</v>
      </c>
      <c r="C171" s="70" t="e">
        <f>'WS-2, WS-3, &amp; WS-4'!$B$28*'Water Supply Calcs'!$N$7*H171</f>
        <v>#VALUE!</v>
      </c>
      <c r="D171" s="70" t="e">
        <f t="shared" si="15"/>
        <v>#VALUE!</v>
      </c>
      <c r="E171" s="70" t="e">
        <f t="shared" si="16"/>
        <v>#VALUE!</v>
      </c>
      <c r="F171" s="71" t="e">
        <f t="shared" si="17"/>
        <v>#VALUE!</v>
      </c>
      <c r="G171" s="70" t="e">
        <f t="shared" si="18"/>
        <v>#VALUE!</v>
      </c>
      <c r="H171" s="209" t="e">
        <f>_xlfn.IFS('WS-2, WS-3, &amp; WS-4'!$B$6='Watershed Precip Data'!$C$3,'Watershed Precip Data'!C173,'WS-2, WS-3, &amp; WS-4'!$B$6='Watershed Precip Data'!$D$3,'Watershed Precip Data'!D173,'WS-2, WS-3, &amp; WS-4'!$B$6='Watershed Precip Data'!$E$3,'Watershed Precip Data'!E173,'WS-2, WS-3, &amp; WS-4'!$B$6='Watershed Precip Data'!$F$3,'Watershed Precip Data'!F173,'WS-2, WS-3, &amp; WS-4'!$B$6='Watershed Precip Data'!$G$3,'Watershed Precip Data'!G173,'WS-2, WS-3, &amp; WS-4'!$B$6='Watershed Precip Data'!$H$3,'Watershed Precip Data'!H173,'WS-2, WS-3, &amp; WS-4'!$B$6='Watershed Precip Data'!$I$3,'Watershed Precip Data'!I173,'WS-2, WS-3, &amp; WS-4'!$B$6='Watershed Precip Data'!$J$3,'Watershed Precip Data'!J173,'WS-2, WS-3, &amp; WS-4'!$B$6='Watershed Precip Data'!$K$3,'Watershed Precip Data'!K173)</f>
        <v>#N/A</v>
      </c>
      <c r="I171" s="72" t="e">
        <f t="shared" si="13"/>
        <v>#N/A</v>
      </c>
      <c r="J171" s="73" t="e">
        <f>_xlfn.IFS('WS-2, WS-3, &amp; WS-4'!$B$18="Yes",MIN(K171,G170+C171),'WS-2, WS-3, &amp; WS-4'!$B$18="No",0)</f>
        <v>#N/A</v>
      </c>
      <c r="K171" s="76">
        <f t="shared" si="14"/>
        <v>0.16999999999999998</v>
      </c>
    </row>
    <row r="172" spans="1:11">
      <c r="A172" s="19">
        <v>6</v>
      </c>
      <c r="B172" s="18">
        <v>18</v>
      </c>
      <c r="C172" s="70" t="e">
        <f>'WS-2, WS-3, &amp; WS-4'!$B$28*'Water Supply Calcs'!$N$7*H172</f>
        <v>#VALUE!</v>
      </c>
      <c r="D172" s="70" t="e">
        <f t="shared" si="15"/>
        <v>#VALUE!</v>
      </c>
      <c r="E172" s="70" t="e">
        <f t="shared" si="16"/>
        <v>#VALUE!</v>
      </c>
      <c r="F172" s="71" t="e">
        <f t="shared" si="17"/>
        <v>#VALUE!</v>
      </c>
      <c r="G172" s="70" t="e">
        <f t="shared" si="18"/>
        <v>#VALUE!</v>
      </c>
      <c r="H172" s="209" t="e">
        <f>_xlfn.IFS('WS-2, WS-3, &amp; WS-4'!$B$6='Watershed Precip Data'!$C$3,'Watershed Precip Data'!C174,'WS-2, WS-3, &amp; WS-4'!$B$6='Watershed Precip Data'!$D$3,'Watershed Precip Data'!D174,'WS-2, WS-3, &amp; WS-4'!$B$6='Watershed Precip Data'!$E$3,'Watershed Precip Data'!E174,'WS-2, WS-3, &amp; WS-4'!$B$6='Watershed Precip Data'!$F$3,'Watershed Precip Data'!F174,'WS-2, WS-3, &amp; WS-4'!$B$6='Watershed Precip Data'!$G$3,'Watershed Precip Data'!G174,'WS-2, WS-3, &amp; WS-4'!$B$6='Watershed Precip Data'!$H$3,'Watershed Precip Data'!H174,'WS-2, WS-3, &amp; WS-4'!$B$6='Watershed Precip Data'!$I$3,'Watershed Precip Data'!I174,'WS-2, WS-3, &amp; WS-4'!$B$6='Watershed Precip Data'!$J$3,'Watershed Precip Data'!J174,'WS-2, WS-3, &amp; WS-4'!$B$6='Watershed Precip Data'!$K$3,'Watershed Precip Data'!K174)</f>
        <v>#N/A</v>
      </c>
      <c r="I172" s="72" t="e">
        <f t="shared" si="13"/>
        <v>#N/A</v>
      </c>
      <c r="J172" s="73" t="e">
        <f>_xlfn.IFS('WS-2, WS-3, &amp; WS-4'!$B$18="Yes",MIN(K172,G171+C172),'WS-2, WS-3, &amp; WS-4'!$B$18="No",0)</f>
        <v>#N/A</v>
      </c>
      <c r="K172" s="76">
        <f t="shared" si="14"/>
        <v>0.16999999999999998</v>
      </c>
    </row>
    <row r="173" spans="1:11">
      <c r="A173" s="19">
        <v>6</v>
      </c>
      <c r="B173" s="18">
        <v>19</v>
      </c>
      <c r="C173" s="70" t="e">
        <f>'WS-2, WS-3, &amp; WS-4'!$B$28*'Water Supply Calcs'!$N$7*H173</f>
        <v>#VALUE!</v>
      </c>
      <c r="D173" s="70" t="e">
        <f t="shared" si="15"/>
        <v>#VALUE!</v>
      </c>
      <c r="E173" s="70" t="e">
        <f t="shared" si="16"/>
        <v>#VALUE!</v>
      </c>
      <c r="F173" s="71" t="e">
        <f t="shared" si="17"/>
        <v>#VALUE!</v>
      </c>
      <c r="G173" s="70" t="e">
        <f t="shared" si="18"/>
        <v>#VALUE!</v>
      </c>
      <c r="H173" s="209" t="e">
        <f>_xlfn.IFS('WS-2, WS-3, &amp; WS-4'!$B$6='Watershed Precip Data'!$C$3,'Watershed Precip Data'!C175,'WS-2, WS-3, &amp; WS-4'!$B$6='Watershed Precip Data'!$D$3,'Watershed Precip Data'!D175,'WS-2, WS-3, &amp; WS-4'!$B$6='Watershed Precip Data'!$E$3,'Watershed Precip Data'!E175,'WS-2, WS-3, &amp; WS-4'!$B$6='Watershed Precip Data'!$F$3,'Watershed Precip Data'!F175,'WS-2, WS-3, &amp; WS-4'!$B$6='Watershed Precip Data'!$G$3,'Watershed Precip Data'!G175,'WS-2, WS-3, &amp; WS-4'!$B$6='Watershed Precip Data'!$H$3,'Watershed Precip Data'!H175,'WS-2, WS-3, &amp; WS-4'!$B$6='Watershed Precip Data'!$I$3,'Watershed Precip Data'!I175,'WS-2, WS-3, &amp; WS-4'!$B$6='Watershed Precip Data'!$J$3,'Watershed Precip Data'!J175,'WS-2, WS-3, &amp; WS-4'!$B$6='Watershed Precip Data'!$K$3,'Watershed Precip Data'!K175)</f>
        <v>#N/A</v>
      </c>
      <c r="I173" s="72" t="e">
        <f t="shared" si="13"/>
        <v>#N/A</v>
      </c>
      <c r="J173" s="73" t="e">
        <f>_xlfn.IFS('WS-2, WS-3, &amp; WS-4'!$B$18="Yes",MIN(K173,G172+C173),'WS-2, WS-3, &amp; WS-4'!$B$18="No",0)</f>
        <v>#N/A</v>
      </c>
      <c r="K173" s="76">
        <f t="shared" si="14"/>
        <v>0.16999999999999998</v>
      </c>
    </row>
    <row r="174" spans="1:11">
      <c r="A174" s="19">
        <v>6</v>
      </c>
      <c r="B174" s="18">
        <v>20</v>
      </c>
      <c r="C174" s="70" t="e">
        <f>'WS-2, WS-3, &amp; WS-4'!$B$28*'Water Supply Calcs'!$N$7*H174</f>
        <v>#VALUE!</v>
      </c>
      <c r="D174" s="70" t="e">
        <f t="shared" si="15"/>
        <v>#VALUE!</v>
      </c>
      <c r="E174" s="70" t="e">
        <f t="shared" si="16"/>
        <v>#VALUE!</v>
      </c>
      <c r="F174" s="71" t="e">
        <f t="shared" si="17"/>
        <v>#VALUE!</v>
      </c>
      <c r="G174" s="70" t="e">
        <f t="shared" si="18"/>
        <v>#VALUE!</v>
      </c>
      <c r="H174" s="209" t="e">
        <f>_xlfn.IFS('WS-2, WS-3, &amp; WS-4'!$B$6='Watershed Precip Data'!$C$3,'Watershed Precip Data'!C176,'WS-2, WS-3, &amp; WS-4'!$B$6='Watershed Precip Data'!$D$3,'Watershed Precip Data'!D176,'WS-2, WS-3, &amp; WS-4'!$B$6='Watershed Precip Data'!$E$3,'Watershed Precip Data'!E176,'WS-2, WS-3, &amp; WS-4'!$B$6='Watershed Precip Data'!$F$3,'Watershed Precip Data'!F176,'WS-2, WS-3, &amp; WS-4'!$B$6='Watershed Precip Data'!$G$3,'Watershed Precip Data'!G176,'WS-2, WS-3, &amp; WS-4'!$B$6='Watershed Precip Data'!$H$3,'Watershed Precip Data'!H176,'WS-2, WS-3, &amp; WS-4'!$B$6='Watershed Precip Data'!$I$3,'Watershed Precip Data'!I176,'WS-2, WS-3, &amp; WS-4'!$B$6='Watershed Precip Data'!$J$3,'Watershed Precip Data'!J176,'WS-2, WS-3, &amp; WS-4'!$B$6='Watershed Precip Data'!$K$3,'Watershed Precip Data'!K176)</f>
        <v>#N/A</v>
      </c>
      <c r="I174" s="72" t="e">
        <f t="shared" si="13"/>
        <v>#N/A</v>
      </c>
      <c r="J174" s="73" t="e">
        <f>_xlfn.IFS('WS-2, WS-3, &amp; WS-4'!$B$18="Yes",MIN(K174,G173+C174),'WS-2, WS-3, &amp; WS-4'!$B$18="No",0)</f>
        <v>#N/A</v>
      </c>
      <c r="K174" s="76">
        <f t="shared" si="14"/>
        <v>0.16999999999999998</v>
      </c>
    </row>
    <row r="175" spans="1:11">
      <c r="A175" s="19">
        <v>6</v>
      </c>
      <c r="B175" s="18">
        <v>21</v>
      </c>
      <c r="C175" s="70" t="e">
        <f>'WS-2, WS-3, &amp; WS-4'!$B$28*'Water Supply Calcs'!$N$7*H175</f>
        <v>#VALUE!</v>
      </c>
      <c r="D175" s="70" t="e">
        <f t="shared" si="15"/>
        <v>#VALUE!</v>
      </c>
      <c r="E175" s="70" t="e">
        <f t="shared" si="16"/>
        <v>#VALUE!</v>
      </c>
      <c r="F175" s="71" t="e">
        <f t="shared" si="17"/>
        <v>#VALUE!</v>
      </c>
      <c r="G175" s="70" t="e">
        <f t="shared" si="18"/>
        <v>#VALUE!</v>
      </c>
      <c r="H175" s="209" t="e">
        <f>_xlfn.IFS('WS-2, WS-3, &amp; WS-4'!$B$6='Watershed Precip Data'!$C$3,'Watershed Precip Data'!C177,'WS-2, WS-3, &amp; WS-4'!$B$6='Watershed Precip Data'!$D$3,'Watershed Precip Data'!D177,'WS-2, WS-3, &amp; WS-4'!$B$6='Watershed Precip Data'!$E$3,'Watershed Precip Data'!E177,'WS-2, WS-3, &amp; WS-4'!$B$6='Watershed Precip Data'!$F$3,'Watershed Precip Data'!F177,'WS-2, WS-3, &amp; WS-4'!$B$6='Watershed Precip Data'!$G$3,'Watershed Precip Data'!G177,'WS-2, WS-3, &amp; WS-4'!$B$6='Watershed Precip Data'!$H$3,'Watershed Precip Data'!H177,'WS-2, WS-3, &amp; WS-4'!$B$6='Watershed Precip Data'!$I$3,'Watershed Precip Data'!I177,'WS-2, WS-3, &amp; WS-4'!$B$6='Watershed Precip Data'!$J$3,'Watershed Precip Data'!J177,'WS-2, WS-3, &amp; WS-4'!$B$6='Watershed Precip Data'!$K$3,'Watershed Precip Data'!K177)</f>
        <v>#N/A</v>
      </c>
      <c r="I175" s="72" t="e">
        <f t="shared" si="13"/>
        <v>#N/A</v>
      </c>
      <c r="J175" s="73" t="e">
        <f>_xlfn.IFS('WS-2, WS-3, &amp; WS-4'!$B$18="Yes",MIN(K175,G174+C175),'WS-2, WS-3, &amp; WS-4'!$B$18="No",0)</f>
        <v>#N/A</v>
      </c>
      <c r="K175" s="76">
        <f t="shared" si="14"/>
        <v>0.16999999999999998</v>
      </c>
    </row>
    <row r="176" spans="1:11">
      <c r="A176" s="19">
        <v>6</v>
      </c>
      <c r="B176" s="18">
        <v>22</v>
      </c>
      <c r="C176" s="70" t="e">
        <f>'WS-2, WS-3, &amp; WS-4'!$B$28*'Water Supply Calcs'!$N$7*H176</f>
        <v>#VALUE!</v>
      </c>
      <c r="D176" s="70" t="e">
        <f t="shared" si="15"/>
        <v>#VALUE!</v>
      </c>
      <c r="E176" s="70" t="e">
        <f t="shared" si="16"/>
        <v>#VALUE!</v>
      </c>
      <c r="F176" s="71" t="e">
        <f t="shared" si="17"/>
        <v>#VALUE!</v>
      </c>
      <c r="G176" s="70" t="e">
        <f t="shared" si="18"/>
        <v>#VALUE!</v>
      </c>
      <c r="H176" s="209" t="e">
        <f>_xlfn.IFS('WS-2, WS-3, &amp; WS-4'!$B$6='Watershed Precip Data'!$C$3,'Watershed Precip Data'!C178,'WS-2, WS-3, &amp; WS-4'!$B$6='Watershed Precip Data'!$D$3,'Watershed Precip Data'!D178,'WS-2, WS-3, &amp; WS-4'!$B$6='Watershed Precip Data'!$E$3,'Watershed Precip Data'!E178,'WS-2, WS-3, &amp; WS-4'!$B$6='Watershed Precip Data'!$F$3,'Watershed Precip Data'!F178,'WS-2, WS-3, &amp; WS-4'!$B$6='Watershed Precip Data'!$G$3,'Watershed Precip Data'!G178,'WS-2, WS-3, &amp; WS-4'!$B$6='Watershed Precip Data'!$H$3,'Watershed Precip Data'!H178,'WS-2, WS-3, &amp; WS-4'!$B$6='Watershed Precip Data'!$I$3,'Watershed Precip Data'!I178,'WS-2, WS-3, &amp; WS-4'!$B$6='Watershed Precip Data'!$J$3,'Watershed Precip Data'!J178,'WS-2, WS-3, &amp; WS-4'!$B$6='Watershed Precip Data'!$K$3,'Watershed Precip Data'!K178)</f>
        <v>#N/A</v>
      </c>
      <c r="I176" s="72" t="e">
        <f t="shared" si="13"/>
        <v>#N/A</v>
      </c>
      <c r="J176" s="73" t="e">
        <f>_xlfn.IFS('WS-2, WS-3, &amp; WS-4'!$B$18="Yes",MIN(K176,G175+C176),'WS-2, WS-3, &amp; WS-4'!$B$18="No",0)</f>
        <v>#N/A</v>
      </c>
      <c r="K176" s="76">
        <f t="shared" si="14"/>
        <v>0.16999999999999998</v>
      </c>
    </row>
    <row r="177" spans="1:11">
      <c r="A177" s="19">
        <v>6</v>
      </c>
      <c r="B177" s="18">
        <v>23</v>
      </c>
      <c r="C177" s="70" t="e">
        <f>'WS-2, WS-3, &amp; WS-4'!$B$28*'Water Supply Calcs'!$N$7*H177</f>
        <v>#VALUE!</v>
      </c>
      <c r="D177" s="70" t="e">
        <f t="shared" si="15"/>
        <v>#VALUE!</v>
      </c>
      <c r="E177" s="70" t="e">
        <f t="shared" si="16"/>
        <v>#VALUE!</v>
      </c>
      <c r="F177" s="71" t="e">
        <f t="shared" si="17"/>
        <v>#VALUE!</v>
      </c>
      <c r="G177" s="70" t="e">
        <f t="shared" si="18"/>
        <v>#VALUE!</v>
      </c>
      <c r="H177" s="209" t="e">
        <f>_xlfn.IFS('WS-2, WS-3, &amp; WS-4'!$B$6='Watershed Precip Data'!$C$3,'Watershed Precip Data'!C179,'WS-2, WS-3, &amp; WS-4'!$B$6='Watershed Precip Data'!$D$3,'Watershed Precip Data'!D179,'WS-2, WS-3, &amp; WS-4'!$B$6='Watershed Precip Data'!$E$3,'Watershed Precip Data'!E179,'WS-2, WS-3, &amp; WS-4'!$B$6='Watershed Precip Data'!$F$3,'Watershed Precip Data'!F179,'WS-2, WS-3, &amp; WS-4'!$B$6='Watershed Precip Data'!$G$3,'Watershed Precip Data'!G179,'WS-2, WS-3, &amp; WS-4'!$B$6='Watershed Precip Data'!$H$3,'Watershed Precip Data'!H179,'WS-2, WS-3, &amp; WS-4'!$B$6='Watershed Precip Data'!$I$3,'Watershed Precip Data'!I179,'WS-2, WS-3, &amp; WS-4'!$B$6='Watershed Precip Data'!$J$3,'Watershed Precip Data'!J179,'WS-2, WS-3, &amp; WS-4'!$B$6='Watershed Precip Data'!$K$3,'Watershed Precip Data'!K179)</f>
        <v>#N/A</v>
      </c>
      <c r="I177" s="72" t="e">
        <f t="shared" si="13"/>
        <v>#N/A</v>
      </c>
      <c r="J177" s="73" t="e">
        <f>_xlfn.IFS('WS-2, WS-3, &amp; WS-4'!$B$18="Yes",MIN(K177,G176+C177),'WS-2, WS-3, &amp; WS-4'!$B$18="No",0)</f>
        <v>#N/A</v>
      </c>
      <c r="K177" s="76">
        <f t="shared" si="14"/>
        <v>0.16999999999999998</v>
      </c>
    </row>
    <row r="178" spans="1:11">
      <c r="A178" s="19">
        <v>6</v>
      </c>
      <c r="B178" s="18">
        <v>24</v>
      </c>
      <c r="C178" s="70" t="e">
        <f>'WS-2, WS-3, &amp; WS-4'!$B$28*'Water Supply Calcs'!$N$7*H178</f>
        <v>#VALUE!</v>
      </c>
      <c r="D178" s="70" t="e">
        <f t="shared" si="15"/>
        <v>#VALUE!</v>
      </c>
      <c r="E178" s="70" t="e">
        <f t="shared" si="16"/>
        <v>#VALUE!</v>
      </c>
      <c r="F178" s="71" t="e">
        <f t="shared" si="17"/>
        <v>#VALUE!</v>
      </c>
      <c r="G178" s="70" t="e">
        <f t="shared" si="18"/>
        <v>#VALUE!</v>
      </c>
      <c r="H178" s="209" t="e">
        <f>_xlfn.IFS('WS-2, WS-3, &amp; WS-4'!$B$6='Watershed Precip Data'!$C$3,'Watershed Precip Data'!C180,'WS-2, WS-3, &amp; WS-4'!$B$6='Watershed Precip Data'!$D$3,'Watershed Precip Data'!D180,'WS-2, WS-3, &amp; WS-4'!$B$6='Watershed Precip Data'!$E$3,'Watershed Precip Data'!E180,'WS-2, WS-3, &amp; WS-4'!$B$6='Watershed Precip Data'!$F$3,'Watershed Precip Data'!F180,'WS-2, WS-3, &amp; WS-4'!$B$6='Watershed Precip Data'!$G$3,'Watershed Precip Data'!G180,'WS-2, WS-3, &amp; WS-4'!$B$6='Watershed Precip Data'!$H$3,'Watershed Precip Data'!H180,'WS-2, WS-3, &amp; WS-4'!$B$6='Watershed Precip Data'!$I$3,'Watershed Precip Data'!I180,'WS-2, WS-3, &amp; WS-4'!$B$6='Watershed Precip Data'!$J$3,'Watershed Precip Data'!J180,'WS-2, WS-3, &amp; WS-4'!$B$6='Watershed Precip Data'!$K$3,'Watershed Precip Data'!K180)</f>
        <v>#N/A</v>
      </c>
      <c r="I178" s="72" t="e">
        <f t="shared" si="13"/>
        <v>#N/A</v>
      </c>
      <c r="J178" s="73" t="e">
        <f>_xlfn.IFS('WS-2, WS-3, &amp; WS-4'!$B$18="Yes",MIN(K178,G177+C178),'WS-2, WS-3, &amp; WS-4'!$B$18="No",0)</f>
        <v>#N/A</v>
      </c>
      <c r="K178" s="76">
        <f t="shared" si="14"/>
        <v>0.16999999999999998</v>
      </c>
    </row>
    <row r="179" spans="1:11">
      <c r="A179" s="19">
        <v>6</v>
      </c>
      <c r="B179" s="18">
        <v>25</v>
      </c>
      <c r="C179" s="70" t="e">
        <f>'WS-2, WS-3, &amp; WS-4'!$B$28*'Water Supply Calcs'!$N$7*H179</f>
        <v>#VALUE!</v>
      </c>
      <c r="D179" s="70" t="e">
        <f t="shared" si="15"/>
        <v>#VALUE!</v>
      </c>
      <c r="E179" s="70" t="e">
        <f t="shared" si="16"/>
        <v>#VALUE!</v>
      </c>
      <c r="F179" s="71" t="e">
        <f t="shared" si="17"/>
        <v>#VALUE!</v>
      </c>
      <c r="G179" s="70" t="e">
        <f t="shared" si="18"/>
        <v>#VALUE!</v>
      </c>
      <c r="H179" s="209" t="e">
        <f>_xlfn.IFS('WS-2, WS-3, &amp; WS-4'!$B$6='Watershed Precip Data'!$C$3,'Watershed Precip Data'!C181,'WS-2, WS-3, &amp; WS-4'!$B$6='Watershed Precip Data'!$D$3,'Watershed Precip Data'!D181,'WS-2, WS-3, &amp; WS-4'!$B$6='Watershed Precip Data'!$E$3,'Watershed Precip Data'!E181,'WS-2, WS-3, &amp; WS-4'!$B$6='Watershed Precip Data'!$F$3,'Watershed Precip Data'!F181,'WS-2, WS-3, &amp; WS-4'!$B$6='Watershed Precip Data'!$G$3,'Watershed Precip Data'!G181,'WS-2, WS-3, &amp; WS-4'!$B$6='Watershed Precip Data'!$H$3,'Watershed Precip Data'!H181,'WS-2, WS-3, &amp; WS-4'!$B$6='Watershed Precip Data'!$I$3,'Watershed Precip Data'!I181,'WS-2, WS-3, &amp; WS-4'!$B$6='Watershed Precip Data'!$J$3,'Watershed Precip Data'!J181,'WS-2, WS-3, &amp; WS-4'!$B$6='Watershed Precip Data'!$K$3,'Watershed Precip Data'!K181)</f>
        <v>#N/A</v>
      </c>
      <c r="I179" s="72" t="e">
        <f t="shared" si="13"/>
        <v>#N/A</v>
      </c>
      <c r="J179" s="73" t="e">
        <f>_xlfn.IFS('WS-2, WS-3, &amp; WS-4'!$B$18="Yes",MIN(K179,G178+C179),'WS-2, WS-3, &amp; WS-4'!$B$18="No",0)</f>
        <v>#N/A</v>
      </c>
      <c r="K179" s="76">
        <f t="shared" si="14"/>
        <v>0.16999999999999998</v>
      </c>
    </row>
    <row r="180" spans="1:11">
      <c r="A180" s="19">
        <v>6</v>
      </c>
      <c r="B180" s="18">
        <v>26</v>
      </c>
      <c r="C180" s="70" t="e">
        <f>'WS-2, WS-3, &amp; WS-4'!$B$28*'Water Supply Calcs'!$N$7*H180</f>
        <v>#VALUE!</v>
      </c>
      <c r="D180" s="70" t="e">
        <f t="shared" si="15"/>
        <v>#VALUE!</v>
      </c>
      <c r="E180" s="70" t="e">
        <f t="shared" si="16"/>
        <v>#VALUE!</v>
      </c>
      <c r="F180" s="71" t="e">
        <f t="shared" si="17"/>
        <v>#VALUE!</v>
      </c>
      <c r="G180" s="70" t="e">
        <f t="shared" si="18"/>
        <v>#VALUE!</v>
      </c>
      <c r="H180" s="209" t="e">
        <f>_xlfn.IFS('WS-2, WS-3, &amp; WS-4'!$B$6='Watershed Precip Data'!$C$3,'Watershed Precip Data'!C182,'WS-2, WS-3, &amp; WS-4'!$B$6='Watershed Precip Data'!$D$3,'Watershed Precip Data'!D182,'WS-2, WS-3, &amp; WS-4'!$B$6='Watershed Precip Data'!$E$3,'Watershed Precip Data'!E182,'WS-2, WS-3, &amp; WS-4'!$B$6='Watershed Precip Data'!$F$3,'Watershed Precip Data'!F182,'WS-2, WS-3, &amp; WS-4'!$B$6='Watershed Precip Data'!$G$3,'Watershed Precip Data'!G182,'WS-2, WS-3, &amp; WS-4'!$B$6='Watershed Precip Data'!$H$3,'Watershed Precip Data'!H182,'WS-2, WS-3, &amp; WS-4'!$B$6='Watershed Precip Data'!$I$3,'Watershed Precip Data'!I182,'WS-2, WS-3, &amp; WS-4'!$B$6='Watershed Precip Data'!$J$3,'Watershed Precip Data'!J182,'WS-2, WS-3, &amp; WS-4'!$B$6='Watershed Precip Data'!$K$3,'Watershed Precip Data'!K182)</f>
        <v>#N/A</v>
      </c>
      <c r="I180" s="72" t="e">
        <f t="shared" si="13"/>
        <v>#N/A</v>
      </c>
      <c r="J180" s="73" t="e">
        <f>_xlfn.IFS('WS-2, WS-3, &amp; WS-4'!$B$18="Yes",MIN(K180,G179+C180),'WS-2, WS-3, &amp; WS-4'!$B$18="No",0)</f>
        <v>#N/A</v>
      </c>
      <c r="K180" s="76">
        <f t="shared" si="14"/>
        <v>0.16999999999999998</v>
      </c>
    </row>
    <row r="181" spans="1:11">
      <c r="A181" s="19">
        <v>6</v>
      </c>
      <c r="B181" s="18">
        <v>27</v>
      </c>
      <c r="C181" s="70" t="e">
        <f>'WS-2, WS-3, &amp; WS-4'!$B$28*'Water Supply Calcs'!$N$7*H181</f>
        <v>#VALUE!</v>
      </c>
      <c r="D181" s="70" t="e">
        <f t="shared" si="15"/>
        <v>#VALUE!</v>
      </c>
      <c r="E181" s="70" t="e">
        <f t="shared" si="16"/>
        <v>#VALUE!</v>
      </c>
      <c r="F181" s="71" t="e">
        <f t="shared" si="17"/>
        <v>#VALUE!</v>
      </c>
      <c r="G181" s="70" t="e">
        <f t="shared" si="18"/>
        <v>#VALUE!</v>
      </c>
      <c r="H181" s="209" t="e">
        <f>_xlfn.IFS('WS-2, WS-3, &amp; WS-4'!$B$6='Watershed Precip Data'!$C$3,'Watershed Precip Data'!C183,'WS-2, WS-3, &amp; WS-4'!$B$6='Watershed Precip Data'!$D$3,'Watershed Precip Data'!D183,'WS-2, WS-3, &amp; WS-4'!$B$6='Watershed Precip Data'!$E$3,'Watershed Precip Data'!E183,'WS-2, WS-3, &amp; WS-4'!$B$6='Watershed Precip Data'!$F$3,'Watershed Precip Data'!F183,'WS-2, WS-3, &amp; WS-4'!$B$6='Watershed Precip Data'!$G$3,'Watershed Precip Data'!G183,'WS-2, WS-3, &amp; WS-4'!$B$6='Watershed Precip Data'!$H$3,'Watershed Precip Data'!H183,'WS-2, WS-3, &amp; WS-4'!$B$6='Watershed Precip Data'!$I$3,'Watershed Precip Data'!I183,'WS-2, WS-3, &amp; WS-4'!$B$6='Watershed Precip Data'!$J$3,'Watershed Precip Data'!J183,'WS-2, WS-3, &amp; WS-4'!$B$6='Watershed Precip Data'!$K$3,'Watershed Precip Data'!K183)</f>
        <v>#N/A</v>
      </c>
      <c r="I181" s="72" t="e">
        <f t="shared" si="13"/>
        <v>#N/A</v>
      </c>
      <c r="J181" s="73" t="e">
        <f>_xlfn.IFS('WS-2, WS-3, &amp; WS-4'!$B$18="Yes",MIN(K181,G180+C181),'WS-2, WS-3, &amp; WS-4'!$B$18="No",0)</f>
        <v>#N/A</v>
      </c>
      <c r="K181" s="76">
        <f t="shared" si="14"/>
        <v>0.16999999999999998</v>
      </c>
    </row>
    <row r="182" spans="1:11">
      <c r="A182" s="19">
        <v>6</v>
      </c>
      <c r="B182" s="18">
        <v>28</v>
      </c>
      <c r="C182" s="70" t="e">
        <f>'WS-2, WS-3, &amp; WS-4'!$B$28*'Water Supply Calcs'!$N$7*H182</f>
        <v>#VALUE!</v>
      </c>
      <c r="D182" s="70" t="e">
        <f t="shared" si="15"/>
        <v>#VALUE!</v>
      </c>
      <c r="E182" s="70" t="e">
        <f t="shared" si="16"/>
        <v>#VALUE!</v>
      </c>
      <c r="F182" s="71" t="e">
        <f t="shared" si="17"/>
        <v>#VALUE!</v>
      </c>
      <c r="G182" s="70" t="e">
        <f t="shared" si="18"/>
        <v>#VALUE!</v>
      </c>
      <c r="H182" s="209" t="e">
        <f>_xlfn.IFS('WS-2, WS-3, &amp; WS-4'!$B$6='Watershed Precip Data'!$C$3,'Watershed Precip Data'!C184,'WS-2, WS-3, &amp; WS-4'!$B$6='Watershed Precip Data'!$D$3,'Watershed Precip Data'!D184,'WS-2, WS-3, &amp; WS-4'!$B$6='Watershed Precip Data'!$E$3,'Watershed Precip Data'!E184,'WS-2, WS-3, &amp; WS-4'!$B$6='Watershed Precip Data'!$F$3,'Watershed Precip Data'!F184,'WS-2, WS-3, &amp; WS-4'!$B$6='Watershed Precip Data'!$G$3,'Watershed Precip Data'!G184,'WS-2, WS-3, &amp; WS-4'!$B$6='Watershed Precip Data'!$H$3,'Watershed Precip Data'!H184,'WS-2, WS-3, &amp; WS-4'!$B$6='Watershed Precip Data'!$I$3,'Watershed Precip Data'!I184,'WS-2, WS-3, &amp; WS-4'!$B$6='Watershed Precip Data'!$J$3,'Watershed Precip Data'!J184,'WS-2, WS-3, &amp; WS-4'!$B$6='Watershed Precip Data'!$K$3,'Watershed Precip Data'!K184)</f>
        <v>#N/A</v>
      </c>
      <c r="I182" s="72" t="e">
        <f t="shared" si="13"/>
        <v>#N/A</v>
      </c>
      <c r="J182" s="73" t="e">
        <f>_xlfn.IFS('WS-2, WS-3, &amp; WS-4'!$B$18="Yes",MIN(K182,G181+C182),'WS-2, WS-3, &amp; WS-4'!$B$18="No",0)</f>
        <v>#N/A</v>
      </c>
      <c r="K182" s="76">
        <f t="shared" si="14"/>
        <v>0.16999999999999998</v>
      </c>
    </row>
    <row r="183" spans="1:11">
      <c r="A183" s="19">
        <v>6</v>
      </c>
      <c r="B183" s="18">
        <v>29</v>
      </c>
      <c r="C183" s="70" t="e">
        <f>'WS-2, WS-3, &amp; WS-4'!$B$28*'Water Supply Calcs'!$N$7*H183</f>
        <v>#VALUE!</v>
      </c>
      <c r="D183" s="70" t="e">
        <f t="shared" si="15"/>
        <v>#VALUE!</v>
      </c>
      <c r="E183" s="70" t="e">
        <f t="shared" si="16"/>
        <v>#VALUE!</v>
      </c>
      <c r="F183" s="71" t="e">
        <f t="shared" si="17"/>
        <v>#VALUE!</v>
      </c>
      <c r="G183" s="70" t="e">
        <f t="shared" si="18"/>
        <v>#VALUE!</v>
      </c>
      <c r="H183" s="209" t="e">
        <f>_xlfn.IFS('WS-2, WS-3, &amp; WS-4'!$B$6='Watershed Precip Data'!$C$3,'Watershed Precip Data'!C185,'WS-2, WS-3, &amp; WS-4'!$B$6='Watershed Precip Data'!$D$3,'Watershed Precip Data'!D185,'WS-2, WS-3, &amp; WS-4'!$B$6='Watershed Precip Data'!$E$3,'Watershed Precip Data'!E185,'WS-2, WS-3, &amp; WS-4'!$B$6='Watershed Precip Data'!$F$3,'Watershed Precip Data'!F185,'WS-2, WS-3, &amp; WS-4'!$B$6='Watershed Precip Data'!$G$3,'Watershed Precip Data'!G185,'WS-2, WS-3, &amp; WS-4'!$B$6='Watershed Precip Data'!$H$3,'Watershed Precip Data'!H185,'WS-2, WS-3, &amp; WS-4'!$B$6='Watershed Precip Data'!$I$3,'Watershed Precip Data'!I185,'WS-2, WS-3, &amp; WS-4'!$B$6='Watershed Precip Data'!$J$3,'Watershed Precip Data'!J185,'WS-2, WS-3, &amp; WS-4'!$B$6='Watershed Precip Data'!$K$3,'Watershed Precip Data'!K185)</f>
        <v>#N/A</v>
      </c>
      <c r="I183" s="72" t="e">
        <f t="shared" si="13"/>
        <v>#N/A</v>
      </c>
      <c r="J183" s="73" t="e">
        <f>_xlfn.IFS('WS-2, WS-3, &amp; WS-4'!$B$18="Yes",MIN(K183,G182+C183),'WS-2, WS-3, &amp; WS-4'!$B$18="No",0)</f>
        <v>#N/A</v>
      </c>
      <c r="K183" s="76">
        <f t="shared" si="14"/>
        <v>0.16999999999999998</v>
      </c>
    </row>
    <row r="184" spans="1:11">
      <c r="A184" s="19">
        <v>6</v>
      </c>
      <c r="B184" s="18">
        <v>30</v>
      </c>
      <c r="C184" s="70" t="e">
        <f>'WS-2, WS-3, &amp; WS-4'!$B$28*'Water Supply Calcs'!$N$7*H184</f>
        <v>#VALUE!</v>
      </c>
      <c r="D184" s="70" t="e">
        <f t="shared" si="15"/>
        <v>#VALUE!</v>
      </c>
      <c r="E184" s="70" t="e">
        <f t="shared" si="16"/>
        <v>#VALUE!</v>
      </c>
      <c r="F184" s="71" t="e">
        <f t="shared" si="17"/>
        <v>#VALUE!</v>
      </c>
      <c r="G184" s="70" t="e">
        <f t="shared" si="18"/>
        <v>#VALUE!</v>
      </c>
      <c r="H184" s="209" t="e">
        <f>_xlfn.IFS('WS-2, WS-3, &amp; WS-4'!$B$6='Watershed Precip Data'!$C$3,'Watershed Precip Data'!C186,'WS-2, WS-3, &amp; WS-4'!$B$6='Watershed Precip Data'!$D$3,'Watershed Precip Data'!D186,'WS-2, WS-3, &amp; WS-4'!$B$6='Watershed Precip Data'!$E$3,'Watershed Precip Data'!E186,'WS-2, WS-3, &amp; WS-4'!$B$6='Watershed Precip Data'!$F$3,'Watershed Precip Data'!F186,'WS-2, WS-3, &amp; WS-4'!$B$6='Watershed Precip Data'!$G$3,'Watershed Precip Data'!G186,'WS-2, WS-3, &amp; WS-4'!$B$6='Watershed Precip Data'!$H$3,'Watershed Precip Data'!H186,'WS-2, WS-3, &amp; WS-4'!$B$6='Watershed Precip Data'!$I$3,'Watershed Precip Data'!I186,'WS-2, WS-3, &amp; WS-4'!$B$6='Watershed Precip Data'!$J$3,'Watershed Precip Data'!J186,'WS-2, WS-3, &amp; WS-4'!$B$6='Watershed Precip Data'!$K$3,'Watershed Precip Data'!K186)</f>
        <v>#N/A</v>
      </c>
      <c r="I184" s="72" t="e">
        <f t="shared" si="13"/>
        <v>#N/A</v>
      </c>
      <c r="J184" s="73" t="e">
        <f>_xlfn.IFS('WS-2, WS-3, &amp; WS-4'!$B$18="Yes",MIN(K184,G183+C184),'WS-2, WS-3, &amp; WS-4'!$B$18="No",0)</f>
        <v>#N/A</v>
      </c>
      <c r="K184" s="76">
        <f t="shared" si="14"/>
        <v>0.16999999999999998</v>
      </c>
    </row>
    <row r="185" spans="1:11">
      <c r="A185" s="19">
        <v>7</v>
      </c>
      <c r="B185" s="18">
        <v>1</v>
      </c>
      <c r="C185" s="70" t="e">
        <f>'WS-2, WS-3, &amp; WS-4'!$B$28*'Water Supply Calcs'!$N$7*H185</f>
        <v>#VALUE!</v>
      </c>
      <c r="D185" s="70" t="e">
        <f t="shared" si="15"/>
        <v>#VALUE!</v>
      </c>
      <c r="E185" s="70" t="e">
        <f t="shared" si="16"/>
        <v>#VALUE!</v>
      </c>
      <c r="F185" s="71" t="e">
        <f t="shared" si="17"/>
        <v>#VALUE!</v>
      </c>
      <c r="G185" s="70" t="e">
        <f t="shared" si="18"/>
        <v>#VALUE!</v>
      </c>
      <c r="H185" s="209" t="e">
        <f>_xlfn.IFS('WS-2, WS-3, &amp; WS-4'!$B$6='Watershed Precip Data'!$C$3,'Watershed Precip Data'!C187,'WS-2, WS-3, &amp; WS-4'!$B$6='Watershed Precip Data'!$D$3,'Watershed Precip Data'!D187,'WS-2, WS-3, &amp; WS-4'!$B$6='Watershed Precip Data'!$E$3,'Watershed Precip Data'!E187,'WS-2, WS-3, &amp; WS-4'!$B$6='Watershed Precip Data'!$F$3,'Watershed Precip Data'!F187,'WS-2, WS-3, &amp; WS-4'!$B$6='Watershed Precip Data'!$G$3,'Watershed Precip Data'!G187,'WS-2, WS-3, &amp; WS-4'!$B$6='Watershed Precip Data'!$H$3,'Watershed Precip Data'!H187,'WS-2, WS-3, &amp; WS-4'!$B$6='Watershed Precip Data'!$I$3,'Watershed Precip Data'!I187,'WS-2, WS-3, &amp; WS-4'!$B$6='Watershed Precip Data'!$J$3,'Watershed Precip Data'!J187,'WS-2, WS-3, &amp; WS-4'!$B$6='Watershed Precip Data'!$K$3,'Watershed Precip Data'!K187)</f>
        <v>#N/A</v>
      </c>
      <c r="I185" s="72" t="e">
        <f t="shared" si="13"/>
        <v>#N/A</v>
      </c>
      <c r="J185" s="73" t="e">
        <f>_xlfn.IFS('WS-2, WS-3, &amp; WS-4'!$B$18="Yes",MIN(K185,G184+C185),'WS-2, WS-3, &amp; WS-4'!$B$18="No",0)</f>
        <v>#N/A</v>
      </c>
      <c r="K185" s="76">
        <f t="shared" si="14"/>
        <v>0.16533333333333333</v>
      </c>
    </row>
    <row r="186" spans="1:11">
      <c r="A186" s="19">
        <v>7</v>
      </c>
      <c r="B186" s="18">
        <v>2</v>
      </c>
      <c r="C186" s="70" t="e">
        <f>'WS-2, WS-3, &amp; WS-4'!$B$28*'Water Supply Calcs'!$N$7*H186</f>
        <v>#VALUE!</v>
      </c>
      <c r="D186" s="70" t="e">
        <f t="shared" si="15"/>
        <v>#VALUE!</v>
      </c>
      <c r="E186" s="70" t="e">
        <f t="shared" si="16"/>
        <v>#VALUE!</v>
      </c>
      <c r="F186" s="71" t="e">
        <f t="shared" si="17"/>
        <v>#VALUE!</v>
      </c>
      <c r="G186" s="70" t="e">
        <f t="shared" si="18"/>
        <v>#VALUE!</v>
      </c>
      <c r="H186" s="209" t="e">
        <f>_xlfn.IFS('WS-2, WS-3, &amp; WS-4'!$B$6='Watershed Precip Data'!$C$3,'Watershed Precip Data'!C188,'WS-2, WS-3, &amp; WS-4'!$B$6='Watershed Precip Data'!$D$3,'Watershed Precip Data'!D188,'WS-2, WS-3, &amp; WS-4'!$B$6='Watershed Precip Data'!$E$3,'Watershed Precip Data'!E188,'WS-2, WS-3, &amp; WS-4'!$B$6='Watershed Precip Data'!$F$3,'Watershed Precip Data'!F188,'WS-2, WS-3, &amp; WS-4'!$B$6='Watershed Precip Data'!$G$3,'Watershed Precip Data'!G188,'WS-2, WS-3, &amp; WS-4'!$B$6='Watershed Precip Data'!$H$3,'Watershed Precip Data'!H188,'WS-2, WS-3, &amp; WS-4'!$B$6='Watershed Precip Data'!$I$3,'Watershed Precip Data'!I188,'WS-2, WS-3, &amp; WS-4'!$B$6='Watershed Precip Data'!$J$3,'Watershed Precip Data'!J188,'WS-2, WS-3, &amp; WS-4'!$B$6='Watershed Precip Data'!$K$3,'Watershed Precip Data'!K188)</f>
        <v>#N/A</v>
      </c>
      <c r="I186" s="72" t="e">
        <f t="shared" si="13"/>
        <v>#N/A</v>
      </c>
      <c r="J186" s="73" t="e">
        <f>_xlfn.IFS('WS-2, WS-3, &amp; WS-4'!$B$18="Yes",MIN(K186,G185+C186),'WS-2, WS-3, &amp; WS-4'!$B$18="No",0)</f>
        <v>#N/A</v>
      </c>
      <c r="K186" s="76">
        <f t="shared" si="14"/>
        <v>0.16533333333333333</v>
      </c>
    </row>
    <row r="187" spans="1:11">
      <c r="A187" s="19">
        <v>7</v>
      </c>
      <c r="B187" s="18">
        <v>3</v>
      </c>
      <c r="C187" s="70" t="e">
        <f>'WS-2, WS-3, &amp; WS-4'!$B$28*'Water Supply Calcs'!$N$7*H187</f>
        <v>#VALUE!</v>
      </c>
      <c r="D187" s="70" t="e">
        <f t="shared" si="15"/>
        <v>#VALUE!</v>
      </c>
      <c r="E187" s="70" t="e">
        <f t="shared" si="16"/>
        <v>#VALUE!</v>
      </c>
      <c r="F187" s="71" t="e">
        <f t="shared" si="17"/>
        <v>#VALUE!</v>
      </c>
      <c r="G187" s="70" t="e">
        <f t="shared" si="18"/>
        <v>#VALUE!</v>
      </c>
      <c r="H187" s="209" t="e">
        <f>_xlfn.IFS('WS-2, WS-3, &amp; WS-4'!$B$6='Watershed Precip Data'!$C$3,'Watershed Precip Data'!C189,'WS-2, WS-3, &amp; WS-4'!$B$6='Watershed Precip Data'!$D$3,'Watershed Precip Data'!D189,'WS-2, WS-3, &amp; WS-4'!$B$6='Watershed Precip Data'!$E$3,'Watershed Precip Data'!E189,'WS-2, WS-3, &amp; WS-4'!$B$6='Watershed Precip Data'!$F$3,'Watershed Precip Data'!F189,'WS-2, WS-3, &amp; WS-4'!$B$6='Watershed Precip Data'!$G$3,'Watershed Precip Data'!G189,'WS-2, WS-3, &amp; WS-4'!$B$6='Watershed Precip Data'!$H$3,'Watershed Precip Data'!H189,'WS-2, WS-3, &amp; WS-4'!$B$6='Watershed Precip Data'!$I$3,'Watershed Precip Data'!I189,'WS-2, WS-3, &amp; WS-4'!$B$6='Watershed Precip Data'!$J$3,'Watershed Precip Data'!J189,'WS-2, WS-3, &amp; WS-4'!$B$6='Watershed Precip Data'!$K$3,'Watershed Precip Data'!K189)</f>
        <v>#N/A</v>
      </c>
      <c r="I187" s="72" t="e">
        <f t="shared" si="13"/>
        <v>#N/A</v>
      </c>
      <c r="J187" s="73" t="e">
        <f>_xlfn.IFS('WS-2, WS-3, &amp; WS-4'!$B$18="Yes",MIN(K187,G186+C187),'WS-2, WS-3, &amp; WS-4'!$B$18="No",0)</f>
        <v>#N/A</v>
      </c>
      <c r="K187" s="76">
        <f t="shared" si="14"/>
        <v>0.16533333333333333</v>
      </c>
    </row>
    <row r="188" spans="1:11">
      <c r="A188" s="19">
        <v>7</v>
      </c>
      <c r="B188" s="18">
        <v>4</v>
      </c>
      <c r="C188" s="70" t="e">
        <f>'WS-2, WS-3, &amp; WS-4'!$B$28*'Water Supply Calcs'!$N$7*H188</f>
        <v>#VALUE!</v>
      </c>
      <c r="D188" s="70" t="e">
        <f t="shared" si="15"/>
        <v>#VALUE!</v>
      </c>
      <c r="E188" s="70" t="e">
        <f t="shared" si="16"/>
        <v>#VALUE!</v>
      </c>
      <c r="F188" s="71" t="e">
        <f t="shared" si="17"/>
        <v>#VALUE!</v>
      </c>
      <c r="G188" s="70" t="e">
        <f t="shared" si="18"/>
        <v>#VALUE!</v>
      </c>
      <c r="H188" s="209" t="e">
        <f>_xlfn.IFS('WS-2, WS-3, &amp; WS-4'!$B$6='Watershed Precip Data'!$C$3,'Watershed Precip Data'!C190,'WS-2, WS-3, &amp; WS-4'!$B$6='Watershed Precip Data'!$D$3,'Watershed Precip Data'!D190,'WS-2, WS-3, &amp; WS-4'!$B$6='Watershed Precip Data'!$E$3,'Watershed Precip Data'!E190,'WS-2, WS-3, &amp; WS-4'!$B$6='Watershed Precip Data'!$F$3,'Watershed Precip Data'!F190,'WS-2, WS-3, &amp; WS-4'!$B$6='Watershed Precip Data'!$G$3,'Watershed Precip Data'!G190,'WS-2, WS-3, &amp; WS-4'!$B$6='Watershed Precip Data'!$H$3,'Watershed Precip Data'!H190,'WS-2, WS-3, &amp; WS-4'!$B$6='Watershed Precip Data'!$I$3,'Watershed Precip Data'!I190,'WS-2, WS-3, &amp; WS-4'!$B$6='Watershed Precip Data'!$J$3,'Watershed Precip Data'!J190,'WS-2, WS-3, &amp; WS-4'!$B$6='Watershed Precip Data'!$K$3,'Watershed Precip Data'!K190)</f>
        <v>#N/A</v>
      </c>
      <c r="I188" s="72" t="e">
        <f t="shared" si="13"/>
        <v>#N/A</v>
      </c>
      <c r="J188" s="73" t="e">
        <f>_xlfn.IFS('WS-2, WS-3, &amp; WS-4'!$B$18="Yes",MIN(K188,G187+C188),'WS-2, WS-3, &amp; WS-4'!$B$18="No",0)</f>
        <v>#N/A</v>
      </c>
      <c r="K188" s="76">
        <f t="shared" si="14"/>
        <v>0.16533333333333333</v>
      </c>
    </row>
    <row r="189" spans="1:11">
      <c r="A189" s="19">
        <v>7</v>
      </c>
      <c r="B189" s="18">
        <v>5</v>
      </c>
      <c r="C189" s="70" t="e">
        <f>'WS-2, WS-3, &amp; WS-4'!$B$28*'Water Supply Calcs'!$N$7*H189</f>
        <v>#VALUE!</v>
      </c>
      <c r="D189" s="70" t="e">
        <f t="shared" si="15"/>
        <v>#VALUE!</v>
      </c>
      <c r="E189" s="70" t="e">
        <f t="shared" si="16"/>
        <v>#VALUE!</v>
      </c>
      <c r="F189" s="71" t="e">
        <f t="shared" si="17"/>
        <v>#VALUE!</v>
      </c>
      <c r="G189" s="70" t="e">
        <f t="shared" si="18"/>
        <v>#VALUE!</v>
      </c>
      <c r="H189" s="209" t="e">
        <f>_xlfn.IFS('WS-2, WS-3, &amp; WS-4'!$B$6='Watershed Precip Data'!$C$3,'Watershed Precip Data'!C191,'WS-2, WS-3, &amp; WS-4'!$B$6='Watershed Precip Data'!$D$3,'Watershed Precip Data'!D191,'WS-2, WS-3, &amp; WS-4'!$B$6='Watershed Precip Data'!$E$3,'Watershed Precip Data'!E191,'WS-2, WS-3, &amp; WS-4'!$B$6='Watershed Precip Data'!$F$3,'Watershed Precip Data'!F191,'WS-2, WS-3, &amp; WS-4'!$B$6='Watershed Precip Data'!$G$3,'Watershed Precip Data'!G191,'WS-2, WS-3, &amp; WS-4'!$B$6='Watershed Precip Data'!$H$3,'Watershed Precip Data'!H191,'WS-2, WS-3, &amp; WS-4'!$B$6='Watershed Precip Data'!$I$3,'Watershed Precip Data'!I191,'WS-2, WS-3, &amp; WS-4'!$B$6='Watershed Precip Data'!$J$3,'Watershed Precip Data'!J191,'WS-2, WS-3, &amp; WS-4'!$B$6='Watershed Precip Data'!$K$3,'Watershed Precip Data'!K191)</f>
        <v>#N/A</v>
      </c>
      <c r="I189" s="72" t="e">
        <f t="shared" si="13"/>
        <v>#N/A</v>
      </c>
      <c r="J189" s="73" t="e">
        <f>_xlfn.IFS('WS-2, WS-3, &amp; WS-4'!$B$18="Yes",MIN(K189,G188+C189),'WS-2, WS-3, &amp; WS-4'!$B$18="No",0)</f>
        <v>#N/A</v>
      </c>
      <c r="K189" s="76">
        <f t="shared" si="14"/>
        <v>0.16533333333333333</v>
      </c>
    </row>
    <row r="190" spans="1:11">
      <c r="A190" s="19">
        <v>7</v>
      </c>
      <c r="B190" s="18">
        <v>6</v>
      </c>
      <c r="C190" s="70" t="e">
        <f>'WS-2, WS-3, &amp; WS-4'!$B$28*'Water Supply Calcs'!$N$7*H190</f>
        <v>#VALUE!</v>
      </c>
      <c r="D190" s="70" t="e">
        <f t="shared" si="15"/>
        <v>#VALUE!</v>
      </c>
      <c r="E190" s="70" t="e">
        <f t="shared" si="16"/>
        <v>#VALUE!</v>
      </c>
      <c r="F190" s="71" t="e">
        <f t="shared" si="17"/>
        <v>#VALUE!</v>
      </c>
      <c r="G190" s="70" t="e">
        <f t="shared" si="18"/>
        <v>#VALUE!</v>
      </c>
      <c r="H190" s="209" t="e">
        <f>_xlfn.IFS('WS-2, WS-3, &amp; WS-4'!$B$6='Watershed Precip Data'!$C$3,'Watershed Precip Data'!C192,'WS-2, WS-3, &amp; WS-4'!$B$6='Watershed Precip Data'!$D$3,'Watershed Precip Data'!D192,'WS-2, WS-3, &amp; WS-4'!$B$6='Watershed Precip Data'!$E$3,'Watershed Precip Data'!E192,'WS-2, WS-3, &amp; WS-4'!$B$6='Watershed Precip Data'!$F$3,'Watershed Precip Data'!F192,'WS-2, WS-3, &amp; WS-4'!$B$6='Watershed Precip Data'!$G$3,'Watershed Precip Data'!G192,'WS-2, WS-3, &amp; WS-4'!$B$6='Watershed Precip Data'!$H$3,'Watershed Precip Data'!H192,'WS-2, WS-3, &amp; WS-4'!$B$6='Watershed Precip Data'!$I$3,'Watershed Precip Data'!I192,'WS-2, WS-3, &amp; WS-4'!$B$6='Watershed Precip Data'!$J$3,'Watershed Precip Data'!J192,'WS-2, WS-3, &amp; WS-4'!$B$6='Watershed Precip Data'!$K$3,'Watershed Precip Data'!K192)</f>
        <v>#N/A</v>
      </c>
      <c r="I190" s="72" t="e">
        <f t="shared" si="13"/>
        <v>#N/A</v>
      </c>
      <c r="J190" s="73" t="e">
        <f>_xlfn.IFS('WS-2, WS-3, &amp; WS-4'!$B$18="Yes",MIN(K190,G189+C190),'WS-2, WS-3, &amp; WS-4'!$B$18="No",0)</f>
        <v>#N/A</v>
      </c>
      <c r="K190" s="76">
        <f t="shared" si="14"/>
        <v>0.16533333333333333</v>
      </c>
    </row>
    <row r="191" spans="1:11">
      <c r="A191" s="19">
        <v>7</v>
      </c>
      <c r="B191" s="18">
        <v>7</v>
      </c>
      <c r="C191" s="70" t="e">
        <f>'WS-2, WS-3, &amp; WS-4'!$B$28*'Water Supply Calcs'!$N$7*H191</f>
        <v>#VALUE!</v>
      </c>
      <c r="D191" s="70" t="e">
        <f t="shared" si="15"/>
        <v>#VALUE!</v>
      </c>
      <c r="E191" s="70" t="e">
        <f t="shared" si="16"/>
        <v>#VALUE!</v>
      </c>
      <c r="F191" s="71" t="e">
        <f t="shared" si="17"/>
        <v>#VALUE!</v>
      </c>
      <c r="G191" s="70" t="e">
        <f t="shared" si="18"/>
        <v>#VALUE!</v>
      </c>
      <c r="H191" s="209" t="e">
        <f>_xlfn.IFS('WS-2, WS-3, &amp; WS-4'!$B$6='Watershed Precip Data'!$C$3,'Watershed Precip Data'!C193,'WS-2, WS-3, &amp; WS-4'!$B$6='Watershed Precip Data'!$D$3,'Watershed Precip Data'!D193,'WS-2, WS-3, &amp; WS-4'!$B$6='Watershed Precip Data'!$E$3,'Watershed Precip Data'!E193,'WS-2, WS-3, &amp; WS-4'!$B$6='Watershed Precip Data'!$F$3,'Watershed Precip Data'!F193,'WS-2, WS-3, &amp; WS-4'!$B$6='Watershed Precip Data'!$G$3,'Watershed Precip Data'!G193,'WS-2, WS-3, &amp; WS-4'!$B$6='Watershed Precip Data'!$H$3,'Watershed Precip Data'!H193,'WS-2, WS-3, &amp; WS-4'!$B$6='Watershed Precip Data'!$I$3,'Watershed Precip Data'!I193,'WS-2, WS-3, &amp; WS-4'!$B$6='Watershed Precip Data'!$J$3,'Watershed Precip Data'!J193,'WS-2, WS-3, &amp; WS-4'!$B$6='Watershed Precip Data'!$K$3,'Watershed Precip Data'!K193)</f>
        <v>#N/A</v>
      </c>
      <c r="I191" s="72" t="e">
        <f t="shared" si="13"/>
        <v>#N/A</v>
      </c>
      <c r="J191" s="73" t="e">
        <f>_xlfn.IFS('WS-2, WS-3, &amp; WS-4'!$B$18="Yes",MIN(K191,G190+C191),'WS-2, WS-3, &amp; WS-4'!$B$18="No",0)</f>
        <v>#N/A</v>
      </c>
      <c r="K191" s="76">
        <f t="shared" si="14"/>
        <v>0.16533333333333333</v>
      </c>
    </row>
    <row r="192" spans="1:11">
      <c r="A192" s="19">
        <v>7</v>
      </c>
      <c r="B192" s="18">
        <v>8</v>
      </c>
      <c r="C192" s="70" t="e">
        <f>'WS-2, WS-3, &amp; WS-4'!$B$28*'Water Supply Calcs'!$N$7*H192</f>
        <v>#VALUE!</v>
      </c>
      <c r="D192" s="70" t="e">
        <f t="shared" si="15"/>
        <v>#VALUE!</v>
      </c>
      <c r="E192" s="70" t="e">
        <f t="shared" si="16"/>
        <v>#VALUE!</v>
      </c>
      <c r="F192" s="71" t="e">
        <f t="shared" si="17"/>
        <v>#VALUE!</v>
      </c>
      <c r="G192" s="70" t="e">
        <f t="shared" si="18"/>
        <v>#VALUE!</v>
      </c>
      <c r="H192" s="209" t="e">
        <f>_xlfn.IFS('WS-2, WS-3, &amp; WS-4'!$B$6='Watershed Precip Data'!$C$3,'Watershed Precip Data'!C194,'WS-2, WS-3, &amp; WS-4'!$B$6='Watershed Precip Data'!$D$3,'Watershed Precip Data'!D194,'WS-2, WS-3, &amp; WS-4'!$B$6='Watershed Precip Data'!$E$3,'Watershed Precip Data'!E194,'WS-2, WS-3, &amp; WS-4'!$B$6='Watershed Precip Data'!$F$3,'Watershed Precip Data'!F194,'WS-2, WS-3, &amp; WS-4'!$B$6='Watershed Precip Data'!$G$3,'Watershed Precip Data'!G194,'WS-2, WS-3, &amp; WS-4'!$B$6='Watershed Precip Data'!$H$3,'Watershed Precip Data'!H194,'WS-2, WS-3, &amp; WS-4'!$B$6='Watershed Precip Data'!$I$3,'Watershed Precip Data'!I194,'WS-2, WS-3, &amp; WS-4'!$B$6='Watershed Precip Data'!$J$3,'Watershed Precip Data'!J194,'WS-2, WS-3, &amp; WS-4'!$B$6='Watershed Precip Data'!$K$3,'Watershed Precip Data'!K194)</f>
        <v>#N/A</v>
      </c>
      <c r="I192" s="72" t="e">
        <f t="shared" si="13"/>
        <v>#N/A</v>
      </c>
      <c r="J192" s="73" t="e">
        <f>_xlfn.IFS('WS-2, WS-3, &amp; WS-4'!$B$18="Yes",MIN(K192,G191+C192),'WS-2, WS-3, &amp; WS-4'!$B$18="No",0)</f>
        <v>#N/A</v>
      </c>
      <c r="K192" s="76">
        <f t="shared" si="14"/>
        <v>0.16533333333333333</v>
      </c>
    </row>
    <row r="193" spans="1:11">
      <c r="A193" s="19">
        <v>7</v>
      </c>
      <c r="B193" s="18">
        <v>9</v>
      </c>
      <c r="C193" s="70" t="e">
        <f>'WS-2, WS-3, &amp; WS-4'!$B$28*'Water Supply Calcs'!$N$7*H193</f>
        <v>#VALUE!</v>
      </c>
      <c r="D193" s="70" t="e">
        <f t="shared" si="15"/>
        <v>#VALUE!</v>
      </c>
      <c r="E193" s="70" t="e">
        <f t="shared" si="16"/>
        <v>#VALUE!</v>
      </c>
      <c r="F193" s="71" t="e">
        <f t="shared" si="17"/>
        <v>#VALUE!</v>
      </c>
      <c r="G193" s="70" t="e">
        <f t="shared" si="18"/>
        <v>#VALUE!</v>
      </c>
      <c r="H193" s="209" t="e">
        <f>_xlfn.IFS('WS-2, WS-3, &amp; WS-4'!$B$6='Watershed Precip Data'!$C$3,'Watershed Precip Data'!C195,'WS-2, WS-3, &amp; WS-4'!$B$6='Watershed Precip Data'!$D$3,'Watershed Precip Data'!D195,'WS-2, WS-3, &amp; WS-4'!$B$6='Watershed Precip Data'!$E$3,'Watershed Precip Data'!E195,'WS-2, WS-3, &amp; WS-4'!$B$6='Watershed Precip Data'!$F$3,'Watershed Precip Data'!F195,'WS-2, WS-3, &amp; WS-4'!$B$6='Watershed Precip Data'!$G$3,'Watershed Precip Data'!G195,'WS-2, WS-3, &amp; WS-4'!$B$6='Watershed Precip Data'!$H$3,'Watershed Precip Data'!H195,'WS-2, WS-3, &amp; WS-4'!$B$6='Watershed Precip Data'!$I$3,'Watershed Precip Data'!I195,'WS-2, WS-3, &amp; WS-4'!$B$6='Watershed Precip Data'!$J$3,'Watershed Precip Data'!J195,'WS-2, WS-3, &amp; WS-4'!$B$6='Watershed Precip Data'!$K$3,'Watershed Precip Data'!K195)</f>
        <v>#N/A</v>
      </c>
      <c r="I193" s="72" t="e">
        <f t="shared" si="13"/>
        <v>#N/A</v>
      </c>
      <c r="J193" s="73" t="e">
        <f>_xlfn.IFS('WS-2, WS-3, &amp; WS-4'!$B$18="Yes",MIN(K193,G192+C193),'WS-2, WS-3, &amp; WS-4'!$B$18="No",0)</f>
        <v>#N/A</v>
      </c>
      <c r="K193" s="76">
        <f t="shared" si="14"/>
        <v>0.16533333333333333</v>
      </c>
    </row>
    <row r="194" spans="1:11">
      <c r="A194" s="19">
        <v>7</v>
      </c>
      <c r="B194" s="18">
        <v>10</v>
      </c>
      <c r="C194" s="70" t="e">
        <f>'WS-2, WS-3, &amp; WS-4'!$B$28*'Water Supply Calcs'!$N$7*H194</f>
        <v>#VALUE!</v>
      </c>
      <c r="D194" s="70" t="e">
        <f t="shared" si="15"/>
        <v>#VALUE!</v>
      </c>
      <c r="E194" s="70" t="e">
        <f t="shared" si="16"/>
        <v>#VALUE!</v>
      </c>
      <c r="F194" s="71" t="e">
        <f t="shared" si="17"/>
        <v>#VALUE!</v>
      </c>
      <c r="G194" s="70" t="e">
        <f t="shared" si="18"/>
        <v>#VALUE!</v>
      </c>
      <c r="H194" s="209" t="e">
        <f>_xlfn.IFS('WS-2, WS-3, &amp; WS-4'!$B$6='Watershed Precip Data'!$C$3,'Watershed Precip Data'!C196,'WS-2, WS-3, &amp; WS-4'!$B$6='Watershed Precip Data'!$D$3,'Watershed Precip Data'!D196,'WS-2, WS-3, &amp; WS-4'!$B$6='Watershed Precip Data'!$E$3,'Watershed Precip Data'!E196,'WS-2, WS-3, &amp; WS-4'!$B$6='Watershed Precip Data'!$F$3,'Watershed Precip Data'!F196,'WS-2, WS-3, &amp; WS-4'!$B$6='Watershed Precip Data'!$G$3,'Watershed Precip Data'!G196,'WS-2, WS-3, &amp; WS-4'!$B$6='Watershed Precip Data'!$H$3,'Watershed Precip Data'!H196,'WS-2, WS-3, &amp; WS-4'!$B$6='Watershed Precip Data'!$I$3,'Watershed Precip Data'!I196,'WS-2, WS-3, &amp; WS-4'!$B$6='Watershed Precip Data'!$J$3,'Watershed Precip Data'!J196,'WS-2, WS-3, &amp; WS-4'!$B$6='Watershed Precip Data'!$K$3,'Watershed Precip Data'!K196)</f>
        <v>#N/A</v>
      </c>
      <c r="I194" s="72" t="e">
        <f t="shared" si="13"/>
        <v>#N/A</v>
      </c>
      <c r="J194" s="73" t="e">
        <f>_xlfn.IFS('WS-2, WS-3, &amp; WS-4'!$B$18="Yes",MIN(K194,G193+C194),'WS-2, WS-3, &amp; WS-4'!$B$18="No",0)</f>
        <v>#N/A</v>
      </c>
      <c r="K194" s="76">
        <f t="shared" si="14"/>
        <v>0.16533333333333333</v>
      </c>
    </row>
    <row r="195" spans="1:11">
      <c r="A195" s="19">
        <v>7</v>
      </c>
      <c r="B195" s="18">
        <v>11</v>
      </c>
      <c r="C195" s="70" t="e">
        <f>'WS-2, WS-3, &amp; WS-4'!$B$28*'Water Supply Calcs'!$N$7*H195</f>
        <v>#VALUE!</v>
      </c>
      <c r="D195" s="70" t="e">
        <f t="shared" si="15"/>
        <v>#VALUE!</v>
      </c>
      <c r="E195" s="70" t="e">
        <f t="shared" si="16"/>
        <v>#VALUE!</v>
      </c>
      <c r="F195" s="71" t="e">
        <f t="shared" si="17"/>
        <v>#VALUE!</v>
      </c>
      <c r="G195" s="70" t="e">
        <f t="shared" si="18"/>
        <v>#VALUE!</v>
      </c>
      <c r="H195" s="209" t="e">
        <f>_xlfn.IFS('WS-2, WS-3, &amp; WS-4'!$B$6='Watershed Precip Data'!$C$3,'Watershed Precip Data'!C197,'WS-2, WS-3, &amp; WS-4'!$B$6='Watershed Precip Data'!$D$3,'Watershed Precip Data'!D197,'WS-2, WS-3, &amp; WS-4'!$B$6='Watershed Precip Data'!$E$3,'Watershed Precip Data'!E197,'WS-2, WS-3, &amp; WS-4'!$B$6='Watershed Precip Data'!$F$3,'Watershed Precip Data'!F197,'WS-2, WS-3, &amp; WS-4'!$B$6='Watershed Precip Data'!$G$3,'Watershed Precip Data'!G197,'WS-2, WS-3, &amp; WS-4'!$B$6='Watershed Precip Data'!$H$3,'Watershed Precip Data'!H197,'WS-2, WS-3, &amp; WS-4'!$B$6='Watershed Precip Data'!$I$3,'Watershed Precip Data'!I197,'WS-2, WS-3, &amp; WS-4'!$B$6='Watershed Precip Data'!$J$3,'Watershed Precip Data'!J197,'WS-2, WS-3, &amp; WS-4'!$B$6='Watershed Precip Data'!$K$3,'Watershed Precip Data'!K197)</f>
        <v>#N/A</v>
      </c>
      <c r="I195" s="72" t="e">
        <f t="shared" ref="I195:I258" si="19">_xlfn.IFS(A195=$AB$3,$AD$3*$N$5*$N$4,A195=$AB$4,$AD$4*$N$5*$N$4, A195=$AB$5,$AD$5*$N$5*$N$4,A195=$AB$6,$AD$6*$N$5*$N$4,A195=$AB$7,$AD$7*$N$5*$N$4,A195=$AB$8,$AD$8*$N$5*$N$4,A195=$AB$9,$AD$9*$N$5*$N$4,A195=$AB$10,$AD$10*$N$5*$N$4,A195=$AB$11,$AD$11*$N$5*$N$4,A195=$AB$12,$AD$12*$N$5*$N$4,A195=$AB$13,$AD$13*$N$5*$N$4,A195=$AB$14,$AD$14*$N$5*$N$4)</f>
        <v>#N/A</v>
      </c>
      <c r="J195" s="73" t="e">
        <f>_xlfn.IFS('WS-2, WS-3, &amp; WS-4'!$B$18="Yes",MIN(K195,G194+C195),'WS-2, WS-3, &amp; WS-4'!$B$18="No",0)</f>
        <v>#N/A</v>
      </c>
      <c r="K195" s="76">
        <f t="shared" ref="K195:K258" si="20">_xlfn.IFS(A195=$AB$3,$AE$3,A195=$AB$4,$AE$4,A195=$AB$5,$AE$5,A195=$AB$6,$AE$6,A195=$AB$7,$AE$7,A195=$AB$8,$AE$8,A195=$AB$9, $AE$9,A195=$AB$10,$AE$10,A195=$AB$11,$AE$11,A195=$AB$12,$AE$12,A195=$AB$13,$AE$13,A195=$AB$14,$AE$14)/30</f>
        <v>0.16533333333333333</v>
      </c>
    </row>
    <row r="196" spans="1:11">
      <c r="A196" s="19">
        <v>7</v>
      </c>
      <c r="B196" s="18">
        <v>12</v>
      </c>
      <c r="C196" s="70" t="e">
        <f>'WS-2, WS-3, &amp; WS-4'!$B$28*'Water Supply Calcs'!$N$7*H196</f>
        <v>#VALUE!</v>
      </c>
      <c r="D196" s="70" t="e">
        <f t="shared" ref="D196:D259" si="21">MIN(G195+C196-J196,I196)</f>
        <v>#VALUE!</v>
      </c>
      <c r="E196" s="70" t="e">
        <f t="shared" ref="E196:E259" si="22">MAX(0,F196-$N$8)</f>
        <v>#VALUE!</v>
      </c>
      <c r="F196" s="71" t="e">
        <f t="shared" ref="F196:F259" si="23">MAX(0,(G195+C196-D196-J196))</f>
        <v>#VALUE!</v>
      </c>
      <c r="G196" s="70" t="e">
        <f t="shared" ref="G196:G259" si="24">MAX((F196-E196),0)</f>
        <v>#VALUE!</v>
      </c>
      <c r="H196" s="209" t="e">
        <f>_xlfn.IFS('WS-2, WS-3, &amp; WS-4'!$B$6='Watershed Precip Data'!$C$3,'Watershed Precip Data'!C198,'WS-2, WS-3, &amp; WS-4'!$B$6='Watershed Precip Data'!$D$3,'Watershed Precip Data'!D198,'WS-2, WS-3, &amp; WS-4'!$B$6='Watershed Precip Data'!$E$3,'Watershed Precip Data'!E198,'WS-2, WS-3, &amp; WS-4'!$B$6='Watershed Precip Data'!$F$3,'Watershed Precip Data'!F198,'WS-2, WS-3, &amp; WS-4'!$B$6='Watershed Precip Data'!$G$3,'Watershed Precip Data'!G198,'WS-2, WS-3, &amp; WS-4'!$B$6='Watershed Precip Data'!$H$3,'Watershed Precip Data'!H198,'WS-2, WS-3, &amp; WS-4'!$B$6='Watershed Precip Data'!$I$3,'Watershed Precip Data'!I198,'WS-2, WS-3, &amp; WS-4'!$B$6='Watershed Precip Data'!$J$3,'Watershed Precip Data'!J198,'WS-2, WS-3, &amp; WS-4'!$B$6='Watershed Precip Data'!$K$3,'Watershed Precip Data'!K198)</f>
        <v>#N/A</v>
      </c>
      <c r="I196" s="72" t="e">
        <f t="shared" si="19"/>
        <v>#N/A</v>
      </c>
      <c r="J196" s="73" t="e">
        <f>_xlfn.IFS('WS-2, WS-3, &amp; WS-4'!$B$18="Yes",MIN(K196,G195+C196),'WS-2, WS-3, &amp; WS-4'!$B$18="No",0)</f>
        <v>#N/A</v>
      </c>
      <c r="K196" s="76">
        <f t="shared" si="20"/>
        <v>0.16533333333333333</v>
      </c>
    </row>
    <row r="197" spans="1:11">
      <c r="A197" s="19">
        <v>7</v>
      </c>
      <c r="B197" s="18">
        <v>13</v>
      </c>
      <c r="C197" s="70" t="e">
        <f>'WS-2, WS-3, &amp; WS-4'!$B$28*'Water Supply Calcs'!$N$7*H197</f>
        <v>#VALUE!</v>
      </c>
      <c r="D197" s="70" t="e">
        <f t="shared" si="21"/>
        <v>#VALUE!</v>
      </c>
      <c r="E197" s="70" t="e">
        <f t="shared" si="22"/>
        <v>#VALUE!</v>
      </c>
      <c r="F197" s="71" t="e">
        <f t="shared" si="23"/>
        <v>#VALUE!</v>
      </c>
      <c r="G197" s="70" t="e">
        <f t="shared" si="24"/>
        <v>#VALUE!</v>
      </c>
      <c r="H197" s="209" t="e">
        <f>_xlfn.IFS('WS-2, WS-3, &amp; WS-4'!$B$6='Watershed Precip Data'!$C$3,'Watershed Precip Data'!C199,'WS-2, WS-3, &amp; WS-4'!$B$6='Watershed Precip Data'!$D$3,'Watershed Precip Data'!D199,'WS-2, WS-3, &amp; WS-4'!$B$6='Watershed Precip Data'!$E$3,'Watershed Precip Data'!E199,'WS-2, WS-3, &amp; WS-4'!$B$6='Watershed Precip Data'!$F$3,'Watershed Precip Data'!F199,'WS-2, WS-3, &amp; WS-4'!$B$6='Watershed Precip Data'!$G$3,'Watershed Precip Data'!G199,'WS-2, WS-3, &amp; WS-4'!$B$6='Watershed Precip Data'!$H$3,'Watershed Precip Data'!H199,'WS-2, WS-3, &amp; WS-4'!$B$6='Watershed Precip Data'!$I$3,'Watershed Precip Data'!I199,'WS-2, WS-3, &amp; WS-4'!$B$6='Watershed Precip Data'!$J$3,'Watershed Precip Data'!J199,'WS-2, WS-3, &amp; WS-4'!$B$6='Watershed Precip Data'!$K$3,'Watershed Precip Data'!K199)</f>
        <v>#N/A</v>
      </c>
      <c r="I197" s="72" t="e">
        <f t="shared" si="19"/>
        <v>#N/A</v>
      </c>
      <c r="J197" s="73" t="e">
        <f>_xlfn.IFS('WS-2, WS-3, &amp; WS-4'!$B$18="Yes",MIN(K197,G196+C197),'WS-2, WS-3, &amp; WS-4'!$B$18="No",0)</f>
        <v>#N/A</v>
      </c>
      <c r="K197" s="76">
        <f t="shared" si="20"/>
        <v>0.16533333333333333</v>
      </c>
    </row>
    <row r="198" spans="1:11">
      <c r="A198" s="19">
        <v>7</v>
      </c>
      <c r="B198" s="18">
        <v>14</v>
      </c>
      <c r="C198" s="70" t="e">
        <f>'WS-2, WS-3, &amp; WS-4'!$B$28*'Water Supply Calcs'!$N$7*H198</f>
        <v>#VALUE!</v>
      </c>
      <c r="D198" s="70" t="e">
        <f t="shared" si="21"/>
        <v>#VALUE!</v>
      </c>
      <c r="E198" s="70" t="e">
        <f t="shared" si="22"/>
        <v>#VALUE!</v>
      </c>
      <c r="F198" s="71" t="e">
        <f t="shared" si="23"/>
        <v>#VALUE!</v>
      </c>
      <c r="G198" s="70" t="e">
        <f t="shared" si="24"/>
        <v>#VALUE!</v>
      </c>
      <c r="H198" s="209" t="e">
        <f>_xlfn.IFS('WS-2, WS-3, &amp; WS-4'!$B$6='Watershed Precip Data'!$C$3,'Watershed Precip Data'!C200,'WS-2, WS-3, &amp; WS-4'!$B$6='Watershed Precip Data'!$D$3,'Watershed Precip Data'!D200,'WS-2, WS-3, &amp; WS-4'!$B$6='Watershed Precip Data'!$E$3,'Watershed Precip Data'!E200,'WS-2, WS-3, &amp; WS-4'!$B$6='Watershed Precip Data'!$F$3,'Watershed Precip Data'!F200,'WS-2, WS-3, &amp; WS-4'!$B$6='Watershed Precip Data'!$G$3,'Watershed Precip Data'!G200,'WS-2, WS-3, &amp; WS-4'!$B$6='Watershed Precip Data'!$H$3,'Watershed Precip Data'!H200,'WS-2, WS-3, &amp; WS-4'!$B$6='Watershed Precip Data'!$I$3,'Watershed Precip Data'!I200,'WS-2, WS-3, &amp; WS-4'!$B$6='Watershed Precip Data'!$J$3,'Watershed Precip Data'!J200,'WS-2, WS-3, &amp; WS-4'!$B$6='Watershed Precip Data'!$K$3,'Watershed Precip Data'!K200)</f>
        <v>#N/A</v>
      </c>
      <c r="I198" s="72" t="e">
        <f t="shared" si="19"/>
        <v>#N/A</v>
      </c>
      <c r="J198" s="73" t="e">
        <f>_xlfn.IFS('WS-2, WS-3, &amp; WS-4'!$B$18="Yes",MIN(K198,G197+C198),'WS-2, WS-3, &amp; WS-4'!$B$18="No",0)</f>
        <v>#N/A</v>
      </c>
      <c r="K198" s="76">
        <f t="shared" si="20"/>
        <v>0.16533333333333333</v>
      </c>
    </row>
    <row r="199" spans="1:11">
      <c r="A199" s="19">
        <v>7</v>
      </c>
      <c r="B199" s="18">
        <v>15</v>
      </c>
      <c r="C199" s="70" t="e">
        <f>'WS-2, WS-3, &amp; WS-4'!$B$28*'Water Supply Calcs'!$N$7*H199</f>
        <v>#VALUE!</v>
      </c>
      <c r="D199" s="70" t="e">
        <f t="shared" si="21"/>
        <v>#VALUE!</v>
      </c>
      <c r="E199" s="70" t="e">
        <f t="shared" si="22"/>
        <v>#VALUE!</v>
      </c>
      <c r="F199" s="71" t="e">
        <f t="shared" si="23"/>
        <v>#VALUE!</v>
      </c>
      <c r="G199" s="70" t="e">
        <f t="shared" si="24"/>
        <v>#VALUE!</v>
      </c>
      <c r="H199" s="209" t="e">
        <f>_xlfn.IFS('WS-2, WS-3, &amp; WS-4'!$B$6='Watershed Precip Data'!$C$3,'Watershed Precip Data'!C201,'WS-2, WS-3, &amp; WS-4'!$B$6='Watershed Precip Data'!$D$3,'Watershed Precip Data'!D201,'WS-2, WS-3, &amp; WS-4'!$B$6='Watershed Precip Data'!$E$3,'Watershed Precip Data'!E201,'WS-2, WS-3, &amp; WS-4'!$B$6='Watershed Precip Data'!$F$3,'Watershed Precip Data'!F201,'WS-2, WS-3, &amp; WS-4'!$B$6='Watershed Precip Data'!$G$3,'Watershed Precip Data'!G201,'WS-2, WS-3, &amp; WS-4'!$B$6='Watershed Precip Data'!$H$3,'Watershed Precip Data'!H201,'WS-2, WS-3, &amp; WS-4'!$B$6='Watershed Precip Data'!$I$3,'Watershed Precip Data'!I201,'WS-2, WS-3, &amp; WS-4'!$B$6='Watershed Precip Data'!$J$3,'Watershed Precip Data'!J201,'WS-2, WS-3, &amp; WS-4'!$B$6='Watershed Precip Data'!$K$3,'Watershed Precip Data'!K201)</f>
        <v>#N/A</v>
      </c>
      <c r="I199" s="72" t="e">
        <f t="shared" si="19"/>
        <v>#N/A</v>
      </c>
      <c r="J199" s="73" t="e">
        <f>_xlfn.IFS('WS-2, WS-3, &amp; WS-4'!$B$18="Yes",MIN(K199,G198+C199),'WS-2, WS-3, &amp; WS-4'!$B$18="No",0)</f>
        <v>#N/A</v>
      </c>
      <c r="K199" s="76">
        <f t="shared" si="20"/>
        <v>0.16533333333333333</v>
      </c>
    </row>
    <row r="200" spans="1:11">
      <c r="A200" s="19">
        <v>7</v>
      </c>
      <c r="B200" s="18">
        <v>16</v>
      </c>
      <c r="C200" s="70" t="e">
        <f>'WS-2, WS-3, &amp; WS-4'!$B$28*'Water Supply Calcs'!$N$7*H200</f>
        <v>#VALUE!</v>
      </c>
      <c r="D200" s="70" t="e">
        <f t="shared" si="21"/>
        <v>#VALUE!</v>
      </c>
      <c r="E200" s="70" t="e">
        <f t="shared" si="22"/>
        <v>#VALUE!</v>
      </c>
      <c r="F200" s="71" t="e">
        <f t="shared" si="23"/>
        <v>#VALUE!</v>
      </c>
      <c r="G200" s="70" t="e">
        <f t="shared" si="24"/>
        <v>#VALUE!</v>
      </c>
      <c r="H200" s="209" t="e">
        <f>_xlfn.IFS('WS-2, WS-3, &amp; WS-4'!$B$6='Watershed Precip Data'!$C$3,'Watershed Precip Data'!C202,'WS-2, WS-3, &amp; WS-4'!$B$6='Watershed Precip Data'!$D$3,'Watershed Precip Data'!D202,'WS-2, WS-3, &amp; WS-4'!$B$6='Watershed Precip Data'!$E$3,'Watershed Precip Data'!E202,'WS-2, WS-3, &amp; WS-4'!$B$6='Watershed Precip Data'!$F$3,'Watershed Precip Data'!F202,'WS-2, WS-3, &amp; WS-4'!$B$6='Watershed Precip Data'!$G$3,'Watershed Precip Data'!G202,'WS-2, WS-3, &amp; WS-4'!$B$6='Watershed Precip Data'!$H$3,'Watershed Precip Data'!H202,'WS-2, WS-3, &amp; WS-4'!$B$6='Watershed Precip Data'!$I$3,'Watershed Precip Data'!I202,'WS-2, WS-3, &amp; WS-4'!$B$6='Watershed Precip Data'!$J$3,'Watershed Precip Data'!J202,'WS-2, WS-3, &amp; WS-4'!$B$6='Watershed Precip Data'!$K$3,'Watershed Precip Data'!K202)</f>
        <v>#N/A</v>
      </c>
      <c r="I200" s="72" t="e">
        <f t="shared" si="19"/>
        <v>#N/A</v>
      </c>
      <c r="J200" s="73" t="e">
        <f>_xlfn.IFS('WS-2, WS-3, &amp; WS-4'!$B$18="Yes",MIN(K200,G199+C200),'WS-2, WS-3, &amp; WS-4'!$B$18="No",0)</f>
        <v>#N/A</v>
      </c>
      <c r="K200" s="76">
        <f t="shared" si="20"/>
        <v>0.16533333333333333</v>
      </c>
    </row>
    <row r="201" spans="1:11">
      <c r="A201" s="19">
        <v>7</v>
      </c>
      <c r="B201" s="18">
        <v>17</v>
      </c>
      <c r="C201" s="70" t="e">
        <f>'WS-2, WS-3, &amp; WS-4'!$B$28*'Water Supply Calcs'!$N$7*H201</f>
        <v>#VALUE!</v>
      </c>
      <c r="D201" s="70" t="e">
        <f t="shared" si="21"/>
        <v>#VALUE!</v>
      </c>
      <c r="E201" s="70" t="e">
        <f t="shared" si="22"/>
        <v>#VALUE!</v>
      </c>
      <c r="F201" s="71" t="e">
        <f t="shared" si="23"/>
        <v>#VALUE!</v>
      </c>
      <c r="G201" s="70" t="e">
        <f t="shared" si="24"/>
        <v>#VALUE!</v>
      </c>
      <c r="H201" s="209" t="e">
        <f>_xlfn.IFS('WS-2, WS-3, &amp; WS-4'!$B$6='Watershed Precip Data'!$C$3,'Watershed Precip Data'!C203,'WS-2, WS-3, &amp; WS-4'!$B$6='Watershed Precip Data'!$D$3,'Watershed Precip Data'!D203,'WS-2, WS-3, &amp; WS-4'!$B$6='Watershed Precip Data'!$E$3,'Watershed Precip Data'!E203,'WS-2, WS-3, &amp; WS-4'!$B$6='Watershed Precip Data'!$F$3,'Watershed Precip Data'!F203,'WS-2, WS-3, &amp; WS-4'!$B$6='Watershed Precip Data'!$G$3,'Watershed Precip Data'!G203,'WS-2, WS-3, &amp; WS-4'!$B$6='Watershed Precip Data'!$H$3,'Watershed Precip Data'!H203,'WS-2, WS-3, &amp; WS-4'!$B$6='Watershed Precip Data'!$I$3,'Watershed Precip Data'!I203,'WS-2, WS-3, &amp; WS-4'!$B$6='Watershed Precip Data'!$J$3,'Watershed Precip Data'!J203,'WS-2, WS-3, &amp; WS-4'!$B$6='Watershed Precip Data'!$K$3,'Watershed Precip Data'!K203)</f>
        <v>#N/A</v>
      </c>
      <c r="I201" s="72" t="e">
        <f t="shared" si="19"/>
        <v>#N/A</v>
      </c>
      <c r="J201" s="73" t="e">
        <f>_xlfn.IFS('WS-2, WS-3, &amp; WS-4'!$B$18="Yes",MIN(K201,G200+C201),'WS-2, WS-3, &amp; WS-4'!$B$18="No",0)</f>
        <v>#N/A</v>
      </c>
      <c r="K201" s="76">
        <f t="shared" si="20"/>
        <v>0.16533333333333333</v>
      </c>
    </row>
    <row r="202" spans="1:11">
      <c r="A202" s="19">
        <v>7</v>
      </c>
      <c r="B202" s="18">
        <v>18</v>
      </c>
      <c r="C202" s="70" t="e">
        <f>'WS-2, WS-3, &amp; WS-4'!$B$28*'Water Supply Calcs'!$N$7*H202</f>
        <v>#VALUE!</v>
      </c>
      <c r="D202" s="70" t="e">
        <f t="shared" si="21"/>
        <v>#VALUE!</v>
      </c>
      <c r="E202" s="70" t="e">
        <f t="shared" si="22"/>
        <v>#VALUE!</v>
      </c>
      <c r="F202" s="71" t="e">
        <f t="shared" si="23"/>
        <v>#VALUE!</v>
      </c>
      <c r="G202" s="70" t="e">
        <f t="shared" si="24"/>
        <v>#VALUE!</v>
      </c>
      <c r="H202" s="209" t="e">
        <f>_xlfn.IFS('WS-2, WS-3, &amp; WS-4'!$B$6='Watershed Precip Data'!$C$3,'Watershed Precip Data'!C204,'WS-2, WS-3, &amp; WS-4'!$B$6='Watershed Precip Data'!$D$3,'Watershed Precip Data'!D204,'WS-2, WS-3, &amp; WS-4'!$B$6='Watershed Precip Data'!$E$3,'Watershed Precip Data'!E204,'WS-2, WS-3, &amp; WS-4'!$B$6='Watershed Precip Data'!$F$3,'Watershed Precip Data'!F204,'WS-2, WS-3, &amp; WS-4'!$B$6='Watershed Precip Data'!$G$3,'Watershed Precip Data'!G204,'WS-2, WS-3, &amp; WS-4'!$B$6='Watershed Precip Data'!$H$3,'Watershed Precip Data'!H204,'WS-2, WS-3, &amp; WS-4'!$B$6='Watershed Precip Data'!$I$3,'Watershed Precip Data'!I204,'WS-2, WS-3, &amp; WS-4'!$B$6='Watershed Precip Data'!$J$3,'Watershed Precip Data'!J204,'WS-2, WS-3, &amp; WS-4'!$B$6='Watershed Precip Data'!$K$3,'Watershed Precip Data'!K204)</f>
        <v>#N/A</v>
      </c>
      <c r="I202" s="72" t="e">
        <f t="shared" si="19"/>
        <v>#N/A</v>
      </c>
      <c r="J202" s="73" t="e">
        <f>_xlfn.IFS('WS-2, WS-3, &amp; WS-4'!$B$18="Yes",MIN(K202,G201+C202),'WS-2, WS-3, &amp; WS-4'!$B$18="No",0)</f>
        <v>#N/A</v>
      </c>
      <c r="K202" s="76">
        <f t="shared" si="20"/>
        <v>0.16533333333333333</v>
      </c>
    </row>
    <row r="203" spans="1:11">
      <c r="A203" s="19">
        <v>7</v>
      </c>
      <c r="B203" s="18">
        <v>19</v>
      </c>
      <c r="C203" s="70" t="e">
        <f>'WS-2, WS-3, &amp; WS-4'!$B$28*'Water Supply Calcs'!$N$7*H203</f>
        <v>#VALUE!</v>
      </c>
      <c r="D203" s="70" t="e">
        <f t="shared" si="21"/>
        <v>#VALUE!</v>
      </c>
      <c r="E203" s="70" t="e">
        <f t="shared" si="22"/>
        <v>#VALUE!</v>
      </c>
      <c r="F203" s="71" t="e">
        <f t="shared" si="23"/>
        <v>#VALUE!</v>
      </c>
      <c r="G203" s="70" t="e">
        <f t="shared" si="24"/>
        <v>#VALUE!</v>
      </c>
      <c r="H203" s="209" t="e">
        <f>_xlfn.IFS('WS-2, WS-3, &amp; WS-4'!$B$6='Watershed Precip Data'!$C$3,'Watershed Precip Data'!C205,'WS-2, WS-3, &amp; WS-4'!$B$6='Watershed Precip Data'!$D$3,'Watershed Precip Data'!D205,'WS-2, WS-3, &amp; WS-4'!$B$6='Watershed Precip Data'!$E$3,'Watershed Precip Data'!E205,'WS-2, WS-3, &amp; WS-4'!$B$6='Watershed Precip Data'!$F$3,'Watershed Precip Data'!F205,'WS-2, WS-3, &amp; WS-4'!$B$6='Watershed Precip Data'!$G$3,'Watershed Precip Data'!G205,'WS-2, WS-3, &amp; WS-4'!$B$6='Watershed Precip Data'!$H$3,'Watershed Precip Data'!H205,'WS-2, WS-3, &amp; WS-4'!$B$6='Watershed Precip Data'!$I$3,'Watershed Precip Data'!I205,'WS-2, WS-3, &amp; WS-4'!$B$6='Watershed Precip Data'!$J$3,'Watershed Precip Data'!J205,'WS-2, WS-3, &amp; WS-4'!$B$6='Watershed Precip Data'!$K$3,'Watershed Precip Data'!K205)</f>
        <v>#N/A</v>
      </c>
      <c r="I203" s="72" t="e">
        <f t="shared" si="19"/>
        <v>#N/A</v>
      </c>
      <c r="J203" s="73" t="e">
        <f>_xlfn.IFS('WS-2, WS-3, &amp; WS-4'!$B$18="Yes",MIN(K203,G202+C203),'WS-2, WS-3, &amp; WS-4'!$B$18="No",0)</f>
        <v>#N/A</v>
      </c>
      <c r="K203" s="76">
        <f t="shared" si="20"/>
        <v>0.16533333333333333</v>
      </c>
    </row>
    <row r="204" spans="1:11">
      <c r="A204" s="19">
        <v>7</v>
      </c>
      <c r="B204" s="18">
        <v>20</v>
      </c>
      <c r="C204" s="70" t="e">
        <f>'WS-2, WS-3, &amp; WS-4'!$B$28*'Water Supply Calcs'!$N$7*H204</f>
        <v>#VALUE!</v>
      </c>
      <c r="D204" s="70" t="e">
        <f t="shared" si="21"/>
        <v>#VALUE!</v>
      </c>
      <c r="E204" s="70" t="e">
        <f t="shared" si="22"/>
        <v>#VALUE!</v>
      </c>
      <c r="F204" s="71" t="e">
        <f t="shared" si="23"/>
        <v>#VALUE!</v>
      </c>
      <c r="G204" s="70" t="e">
        <f t="shared" si="24"/>
        <v>#VALUE!</v>
      </c>
      <c r="H204" s="209" t="e">
        <f>_xlfn.IFS('WS-2, WS-3, &amp; WS-4'!$B$6='Watershed Precip Data'!$C$3,'Watershed Precip Data'!C206,'WS-2, WS-3, &amp; WS-4'!$B$6='Watershed Precip Data'!$D$3,'Watershed Precip Data'!D206,'WS-2, WS-3, &amp; WS-4'!$B$6='Watershed Precip Data'!$E$3,'Watershed Precip Data'!E206,'WS-2, WS-3, &amp; WS-4'!$B$6='Watershed Precip Data'!$F$3,'Watershed Precip Data'!F206,'WS-2, WS-3, &amp; WS-4'!$B$6='Watershed Precip Data'!$G$3,'Watershed Precip Data'!G206,'WS-2, WS-3, &amp; WS-4'!$B$6='Watershed Precip Data'!$H$3,'Watershed Precip Data'!H206,'WS-2, WS-3, &amp; WS-4'!$B$6='Watershed Precip Data'!$I$3,'Watershed Precip Data'!I206,'WS-2, WS-3, &amp; WS-4'!$B$6='Watershed Precip Data'!$J$3,'Watershed Precip Data'!J206,'WS-2, WS-3, &amp; WS-4'!$B$6='Watershed Precip Data'!$K$3,'Watershed Precip Data'!K206)</f>
        <v>#N/A</v>
      </c>
      <c r="I204" s="72" t="e">
        <f t="shared" si="19"/>
        <v>#N/A</v>
      </c>
      <c r="J204" s="73" t="e">
        <f>_xlfn.IFS('WS-2, WS-3, &amp; WS-4'!$B$18="Yes",MIN(K204,G203+C204),'WS-2, WS-3, &amp; WS-4'!$B$18="No",0)</f>
        <v>#N/A</v>
      </c>
      <c r="K204" s="76">
        <f t="shared" si="20"/>
        <v>0.16533333333333333</v>
      </c>
    </row>
    <row r="205" spans="1:11">
      <c r="A205" s="19">
        <v>7</v>
      </c>
      <c r="B205" s="18">
        <v>21</v>
      </c>
      <c r="C205" s="70" t="e">
        <f>'WS-2, WS-3, &amp; WS-4'!$B$28*'Water Supply Calcs'!$N$7*H205</f>
        <v>#VALUE!</v>
      </c>
      <c r="D205" s="70" t="e">
        <f t="shared" si="21"/>
        <v>#VALUE!</v>
      </c>
      <c r="E205" s="70" t="e">
        <f t="shared" si="22"/>
        <v>#VALUE!</v>
      </c>
      <c r="F205" s="71" t="e">
        <f t="shared" si="23"/>
        <v>#VALUE!</v>
      </c>
      <c r="G205" s="70" t="e">
        <f t="shared" si="24"/>
        <v>#VALUE!</v>
      </c>
      <c r="H205" s="209" t="e">
        <f>_xlfn.IFS('WS-2, WS-3, &amp; WS-4'!$B$6='Watershed Precip Data'!$C$3,'Watershed Precip Data'!C207,'WS-2, WS-3, &amp; WS-4'!$B$6='Watershed Precip Data'!$D$3,'Watershed Precip Data'!D207,'WS-2, WS-3, &amp; WS-4'!$B$6='Watershed Precip Data'!$E$3,'Watershed Precip Data'!E207,'WS-2, WS-3, &amp; WS-4'!$B$6='Watershed Precip Data'!$F$3,'Watershed Precip Data'!F207,'WS-2, WS-3, &amp; WS-4'!$B$6='Watershed Precip Data'!$G$3,'Watershed Precip Data'!G207,'WS-2, WS-3, &amp; WS-4'!$B$6='Watershed Precip Data'!$H$3,'Watershed Precip Data'!H207,'WS-2, WS-3, &amp; WS-4'!$B$6='Watershed Precip Data'!$I$3,'Watershed Precip Data'!I207,'WS-2, WS-3, &amp; WS-4'!$B$6='Watershed Precip Data'!$J$3,'Watershed Precip Data'!J207,'WS-2, WS-3, &amp; WS-4'!$B$6='Watershed Precip Data'!$K$3,'Watershed Precip Data'!K207)</f>
        <v>#N/A</v>
      </c>
      <c r="I205" s="72" t="e">
        <f t="shared" si="19"/>
        <v>#N/A</v>
      </c>
      <c r="J205" s="73" t="e">
        <f>_xlfn.IFS('WS-2, WS-3, &amp; WS-4'!$B$18="Yes",MIN(K205,G204+C205),'WS-2, WS-3, &amp; WS-4'!$B$18="No",0)</f>
        <v>#N/A</v>
      </c>
      <c r="K205" s="76">
        <f t="shared" si="20"/>
        <v>0.16533333333333333</v>
      </c>
    </row>
    <row r="206" spans="1:11">
      <c r="A206" s="19">
        <v>7</v>
      </c>
      <c r="B206" s="18">
        <v>22</v>
      </c>
      <c r="C206" s="70" t="e">
        <f>'WS-2, WS-3, &amp; WS-4'!$B$28*'Water Supply Calcs'!$N$7*H206</f>
        <v>#VALUE!</v>
      </c>
      <c r="D206" s="70" t="e">
        <f t="shared" si="21"/>
        <v>#VALUE!</v>
      </c>
      <c r="E206" s="70" t="e">
        <f t="shared" si="22"/>
        <v>#VALUE!</v>
      </c>
      <c r="F206" s="71" t="e">
        <f t="shared" si="23"/>
        <v>#VALUE!</v>
      </c>
      <c r="G206" s="70" t="e">
        <f t="shared" si="24"/>
        <v>#VALUE!</v>
      </c>
      <c r="H206" s="209" t="e">
        <f>_xlfn.IFS('WS-2, WS-3, &amp; WS-4'!$B$6='Watershed Precip Data'!$C$3,'Watershed Precip Data'!C208,'WS-2, WS-3, &amp; WS-4'!$B$6='Watershed Precip Data'!$D$3,'Watershed Precip Data'!D208,'WS-2, WS-3, &amp; WS-4'!$B$6='Watershed Precip Data'!$E$3,'Watershed Precip Data'!E208,'WS-2, WS-3, &amp; WS-4'!$B$6='Watershed Precip Data'!$F$3,'Watershed Precip Data'!F208,'WS-2, WS-3, &amp; WS-4'!$B$6='Watershed Precip Data'!$G$3,'Watershed Precip Data'!G208,'WS-2, WS-3, &amp; WS-4'!$B$6='Watershed Precip Data'!$H$3,'Watershed Precip Data'!H208,'WS-2, WS-3, &amp; WS-4'!$B$6='Watershed Precip Data'!$I$3,'Watershed Precip Data'!I208,'WS-2, WS-3, &amp; WS-4'!$B$6='Watershed Precip Data'!$J$3,'Watershed Precip Data'!J208,'WS-2, WS-3, &amp; WS-4'!$B$6='Watershed Precip Data'!$K$3,'Watershed Precip Data'!K208)</f>
        <v>#N/A</v>
      </c>
      <c r="I206" s="72" t="e">
        <f t="shared" si="19"/>
        <v>#N/A</v>
      </c>
      <c r="J206" s="73" t="e">
        <f>_xlfn.IFS('WS-2, WS-3, &amp; WS-4'!$B$18="Yes",MIN(K206,G205+C206),'WS-2, WS-3, &amp; WS-4'!$B$18="No",0)</f>
        <v>#N/A</v>
      </c>
      <c r="K206" s="76">
        <f t="shared" si="20"/>
        <v>0.16533333333333333</v>
      </c>
    </row>
    <row r="207" spans="1:11">
      <c r="A207" s="19">
        <v>7</v>
      </c>
      <c r="B207" s="18">
        <v>23</v>
      </c>
      <c r="C207" s="70" t="e">
        <f>'WS-2, WS-3, &amp; WS-4'!$B$28*'Water Supply Calcs'!$N$7*H207</f>
        <v>#VALUE!</v>
      </c>
      <c r="D207" s="70" t="e">
        <f t="shared" si="21"/>
        <v>#VALUE!</v>
      </c>
      <c r="E207" s="70" t="e">
        <f t="shared" si="22"/>
        <v>#VALUE!</v>
      </c>
      <c r="F207" s="71" t="e">
        <f t="shared" si="23"/>
        <v>#VALUE!</v>
      </c>
      <c r="G207" s="70" t="e">
        <f t="shared" si="24"/>
        <v>#VALUE!</v>
      </c>
      <c r="H207" s="209" t="e">
        <f>_xlfn.IFS('WS-2, WS-3, &amp; WS-4'!$B$6='Watershed Precip Data'!$C$3,'Watershed Precip Data'!C209,'WS-2, WS-3, &amp; WS-4'!$B$6='Watershed Precip Data'!$D$3,'Watershed Precip Data'!D209,'WS-2, WS-3, &amp; WS-4'!$B$6='Watershed Precip Data'!$E$3,'Watershed Precip Data'!E209,'WS-2, WS-3, &amp; WS-4'!$B$6='Watershed Precip Data'!$F$3,'Watershed Precip Data'!F209,'WS-2, WS-3, &amp; WS-4'!$B$6='Watershed Precip Data'!$G$3,'Watershed Precip Data'!G209,'WS-2, WS-3, &amp; WS-4'!$B$6='Watershed Precip Data'!$H$3,'Watershed Precip Data'!H209,'WS-2, WS-3, &amp; WS-4'!$B$6='Watershed Precip Data'!$I$3,'Watershed Precip Data'!I209,'WS-2, WS-3, &amp; WS-4'!$B$6='Watershed Precip Data'!$J$3,'Watershed Precip Data'!J209,'WS-2, WS-3, &amp; WS-4'!$B$6='Watershed Precip Data'!$K$3,'Watershed Precip Data'!K209)</f>
        <v>#N/A</v>
      </c>
      <c r="I207" s="72" t="e">
        <f t="shared" si="19"/>
        <v>#N/A</v>
      </c>
      <c r="J207" s="73" t="e">
        <f>_xlfn.IFS('WS-2, WS-3, &amp; WS-4'!$B$18="Yes",MIN(K207,G206+C207),'WS-2, WS-3, &amp; WS-4'!$B$18="No",0)</f>
        <v>#N/A</v>
      </c>
      <c r="K207" s="76">
        <f t="shared" si="20"/>
        <v>0.16533333333333333</v>
      </c>
    </row>
    <row r="208" spans="1:11">
      <c r="A208" s="19">
        <v>7</v>
      </c>
      <c r="B208" s="18">
        <v>24</v>
      </c>
      <c r="C208" s="70" t="e">
        <f>'WS-2, WS-3, &amp; WS-4'!$B$28*'Water Supply Calcs'!$N$7*H208</f>
        <v>#VALUE!</v>
      </c>
      <c r="D208" s="70" t="e">
        <f t="shared" si="21"/>
        <v>#VALUE!</v>
      </c>
      <c r="E208" s="70" t="e">
        <f t="shared" si="22"/>
        <v>#VALUE!</v>
      </c>
      <c r="F208" s="71" t="e">
        <f t="shared" si="23"/>
        <v>#VALUE!</v>
      </c>
      <c r="G208" s="70" t="e">
        <f t="shared" si="24"/>
        <v>#VALUE!</v>
      </c>
      <c r="H208" s="209" t="e">
        <f>_xlfn.IFS('WS-2, WS-3, &amp; WS-4'!$B$6='Watershed Precip Data'!$C$3,'Watershed Precip Data'!C210,'WS-2, WS-3, &amp; WS-4'!$B$6='Watershed Precip Data'!$D$3,'Watershed Precip Data'!D210,'WS-2, WS-3, &amp; WS-4'!$B$6='Watershed Precip Data'!$E$3,'Watershed Precip Data'!E210,'WS-2, WS-3, &amp; WS-4'!$B$6='Watershed Precip Data'!$F$3,'Watershed Precip Data'!F210,'WS-2, WS-3, &amp; WS-4'!$B$6='Watershed Precip Data'!$G$3,'Watershed Precip Data'!G210,'WS-2, WS-3, &amp; WS-4'!$B$6='Watershed Precip Data'!$H$3,'Watershed Precip Data'!H210,'WS-2, WS-3, &amp; WS-4'!$B$6='Watershed Precip Data'!$I$3,'Watershed Precip Data'!I210,'WS-2, WS-3, &amp; WS-4'!$B$6='Watershed Precip Data'!$J$3,'Watershed Precip Data'!J210,'WS-2, WS-3, &amp; WS-4'!$B$6='Watershed Precip Data'!$K$3,'Watershed Precip Data'!K210)</f>
        <v>#N/A</v>
      </c>
      <c r="I208" s="72" t="e">
        <f t="shared" si="19"/>
        <v>#N/A</v>
      </c>
      <c r="J208" s="73" t="e">
        <f>_xlfn.IFS('WS-2, WS-3, &amp; WS-4'!$B$18="Yes",MIN(K208,G207+C208),'WS-2, WS-3, &amp; WS-4'!$B$18="No",0)</f>
        <v>#N/A</v>
      </c>
      <c r="K208" s="76">
        <f t="shared" si="20"/>
        <v>0.16533333333333333</v>
      </c>
    </row>
    <row r="209" spans="1:11">
      <c r="A209" s="19">
        <v>7</v>
      </c>
      <c r="B209" s="18">
        <v>25</v>
      </c>
      <c r="C209" s="70" t="e">
        <f>'WS-2, WS-3, &amp; WS-4'!$B$28*'Water Supply Calcs'!$N$7*H209</f>
        <v>#VALUE!</v>
      </c>
      <c r="D209" s="70" t="e">
        <f t="shared" si="21"/>
        <v>#VALUE!</v>
      </c>
      <c r="E209" s="70" t="e">
        <f t="shared" si="22"/>
        <v>#VALUE!</v>
      </c>
      <c r="F209" s="71" t="e">
        <f t="shared" si="23"/>
        <v>#VALUE!</v>
      </c>
      <c r="G209" s="70" t="e">
        <f t="shared" si="24"/>
        <v>#VALUE!</v>
      </c>
      <c r="H209" s="209" t="e">
        <f>_xlfn.IFS('WS-2, WS-3, &amp; WS-4'!$B$6='Watershed Precip Data'!$C$3,'Watershed Precip Data'!C211,'WS-2, WS-3, &amp; WS-4'!$B$6='Watershed Precip Data'!$D$3,'Watershed Precip Data'!D211,'WS-2, WS-3, &amp; WS-4'!$B$6='Watershed Precip Data'!$E$3,'Watershed Precip Data'!E211,'WS-2, WS-3, &amp; WS-4'!$B$6='Watershed Precip Data'!$F$3,'Watershed Precip Data'!F211,'WS-2, WS-3, &amp; WS-4'!$B$6='Watershed Precip Data'!$G$3,'Watershed Precip Data'!G211,'WS-2, WS-3, &amp; WS-4'!$B$6='Watershed Precip Data'!$H$3,'Watershed Precip Data'!H211,'WS-2, WS-3, &amp; WS-4'!$B$6='Watershed Precip Data'!$I$3,'Watershed Precip Data'!I211,'WS-2, WS-3, &amp; WS-4'!$B$6='Watershed Precip Data'!$J$3,'Watershed Precip Data'!J211,'WS-2, WS-3, &amp; WS-4'!$B$6='Watershed Precip Data'!$K$3,'Watershed Precip Data'!K211)</f>
        <v>#N/A</v>
      </c>
      <c r="I209" s="72" t="e">
        <f t="shared" si="19"/>
        <v>#N/A</v>
      </c>
      <c r="J209" s="73" t="e">
        <f>_xlfn.IFS('WS-2, WS-3, &amp; WS-4'!$B$18="Yes",MIN(K209,G208+C209),'WS-2, WS-3, &amp; WS-4'!$B$18="No",0)</f>
        <v>#N/A</v>
      </c>
      <c r="K209" s="76">
        <f t="shared" si="20"/>
        <v>0.16533333333333333</v>
      </c>
    </row>
    <row r="210" spans="1:11">
      <c r="A210" s="19">
        <v>7</v>
      </c>
      <c r="B210" s="18">
        <v>26</v>
      </c>
      <c r="C210" s="70" t="e">
        <f>'WS-2, WS-3, &amp; WS-4'!$B$28*'Water Supply Calcs'!$N$7*H210</f>
        <v>#VALUE!</v>
      </c>
      <c r="D210" s="70" t="e">
        <f t="shared" si="21"/>
        <v>#VALUE!</v>
      </c>
      <c r="E210" s="70" t="e">
        <f t="shared" si="22"/>
        <v>#VALUE!</v>
      </c>
      <c r="F210" s="71" t="e">
        <f t="shared" si="23"/>
        <v>#VALUE!</v>
      </c>
      <c r="G210" s="70" t="e">
        <f t="shared" si="24"/>
        <v>#VALUE!</v>
      </c>
      <c r="H210" s="209" t="e">
        <f>_xlfn.IFS('WS-2, WS-3, &amp; WS-4'!$B$6='Watershed Precip Data'!$C$3,'Watershed Precip Data'!C212,'WS-2, WS-3, &amp; WS-4'!$B$6='Watershed Precip Data'!$D$3,'Watershed Precip Data'!D212,'WS-2, WS-3, &amp; WS-4'!$B$6='Watershed Precip Data'!$E$3,'Watershed Precip Data'!E212,'WS-2, WS-3, &amp; WS-4'!$B$6='Watershed Precip Data'!$F$3,'Watershed Precip Data'!F212,'WS-2, WS-3, &amp; WS-4'!$B$6='Watershed Precip Data'!$G$3,'Watershed Precip Data'!G212,'WS-2, WS-3, &amp; WS-4'!$B$6='Watershed Precip Data'!$H$3,'Watershed Precip Data'!H212,'WS-2, WS-3, &amp; WS-4'!$B$6='Watershed Precip Data'!$I$3,'Watershed Precip Data'!I212,'WS-2, WS-3, &amp; WS-4'!$B$6='Watershed Precip Data'!$J$3,'Watershed Precip Data'!J212,'WS-2, WS-3, &amp; WS-4'!$B$6='Watershed Precip Data'!$K$3,'Watershed Precip Data'!K212)</f>
        <v>#N/A</v>
      </c>
      <c r="I210" s="72" t="e">
        <f t="shared" si="19"/>
        <v>#N/A</v>
      </c>
      <c r="J210" s="73" t="e">
        <f>_xlfn.IFS('WS-2, WS-3, &amp; WS-4'!$B$18="Yes",MIN(K210,G209+C210),'WS-2, WS-3, &amp; WS-4'!$B$18="No",0)</f>
        <v>#N/A</v>
      </c>
      <c r="K210" s="76">
        <f t="shared" si="20"/>
        <v>0.16533333333333333</v>
      </c>
    </row>
    <row r="211" spans="1:11">
      <c r="A211" s="19">
        <v>7</v>
      </c>
      <c r="B211" s="18">
        <v>27</v>
      </c>
      <c r="C211" s="70" t="e">
        <f>'WS-2, WS-3, &amp; WS-4'!$B$28*'Water Supply Calcs'!$N$7*H211</f>
        <v>#VALUE!</v>
      </c>
      <c r="D211" s="70" t="e">
        <f t="shared" si="21"/>
        <v>#VALUE!</v>
      </c>
      <c r="E211" s="70" t="e">
        <f t="shared" si="22"/>
        <v>#VALUE!</v>
      </c>
      <c r="F211" s="71" t="e">
        <f t="shared" si="23"/>
        <v>#VALUE!</v>
      </c>
      <c r="G211" s="70" t="e">
        <f t="shared" si="24"/>
        <v>#VALUE!</v>
      </c>
      <c r="H211" s="209" t="e">
        <f>_xlfn.IFS('WS-2, WS-3, &amp; WS-4'!$B$6='Watershed Precip Data'!$C$3,'Watershed Precip Data'!C213,'WS-2, WS-3, &amp; WS-4'!$B$6='Watershed Precip Data'!$D$3,'Watershed Precip Data'!D213,'WS-2, WS-3, &amp; WS-4'!$B$6='Watershed Precip Data'!$E$3,'Watershed Precip Data'!E213,'WS-2, WS-3, &amp; WS-4'!$B$6='Watershed Precip Data'!$F$3,'Watershed Precip Data'!F213,'WS-2, WS-3, &amp; WS-4'!$B$6='Watershed Precip Data'!$G$3,'Watershed Precip Data'!G213,'WS-2, WS-3, &amp; WS-4'!$B$6='Watershed Precip Data'!$H$3,'Watershed Precip Data'!H213,'WS-2, WS-3, &amp; WS-4'!$B$6='Watershed Precip Data'!$I$3,'Watershed Precip Data'!I213,'WS-2, WS-3, &amp; WS-4'!$B$6='Watershed Precip Data'!$J$3,'Watershed Precip Data'!J213,'WS-2, WS-3, &amp; WS-4'!$B$6='Watershed Precip Data'!$K$3,'Watershed Precip Data'!K213)</f>
        <v>#N/A</v>
      </c>
      <c r="I211" s="72" t="e">
        <f t="shared" si="19"/>
        <v>#N/A</v>
      </c>
      <c r="J211" s="73" t="e">
        <f>_xlfn.IFS('WS-2, WS-3, &amp; WS-4'!$B$18="Yes",MIN(K211,G210+C211),'WS-2, WS-3, &amp; WS-4'!$B$18="No",0)</f>
        <v>#N/A</v>
      </c>
      <c r="K211" s="76">
        <f t="shared" si="20"/>
        <v>0.16533333333333333</v>
      </c>
    </row>
    <row r="212" spans="1:11">
      <c r="A212" s="19">
        <v>7</v>
      </c>
      <c r="B212" s="18">
        <v>28</v>
      </c>
      <c r="C212" s="70" t="e">
        <f>'WS-2, WS-3, &amp; WS-4'!$B$28*'Water Supply Calcs'!$N$7*H212</f>
        <v>#VALUE!</v>
      </c>
      <c r="D212" s="70" t="e">
        <f t="shared" si="21"/>
        <v>#VALUE!</v>
      </c>
      <c r="E212" s="70" t="e">
        <f t="shared" si="22"/>
        <v>#VALUE!</v>
      </c>
      <c r="F212" s="71" t="e">
        <f t="shared" si="23"/>
        <v>#VALUE!</v>
      </c>
      <c r="G212" s="70" t="e">
        <f t="shared" si="24"/>
        <v>#VALUE!</v>
      </c>
      <c r="H212" s="209" t="e">
        <f>_xlfn.IFS('WS-2, WS-3, &amp; WS-4'!$B$6='Watershed Precip Data'!$C$3,'Watershed Precip Data'!C214,'WS-2, WS-3, &amp; WS-4'!$B$6='Watershed Precip Data'!$D$3,'Watershed Precip Data'!D214,'WS-2, WS-3, &amp; WS-4'!$B$6='Watershed Precip Data'!$E$3,'Watershed Precip Data'!E214,'WS-2, WS-3, &amp; WS-4'!$B$6='Watershed Precip Data'!$F$3,'Watershed Precip Data'!F214,'WS-2, WS-3, &amp; WS-4'!$B$6='Watershed Precip Data'!$G$3,'Watershed Precip Data'!G214,'WS-2, WS-3, &amp; WS-4'!$B$6='Watershed Precip Data'!$H$3,'Watershed Precip Data'!H214,'WS-2, WS-3, &amp; WS-4'!$B$6='Watershed Precip Data'!$I$3,'Watershed Precip Data'!I214,'WS-2, WS-3, &amp; WS-4'!$B$6='Watershed Precip Data'!$J$3,'Watershed Precip Data'!J214,'WS-2, WS-3, &amp; WS-4'!$B$6='Watershed Precip Data'!$K$3,'Watershed Precip Data'!K214)</f>
        <v>#N/A</v>
      </c>
      <c r="I212" s="72" t="e">
        <f t="shared" si="19"/>
        <v>#N/A</v>
      </c>
      <c r="J212" s="73" t="e">
        <f>_xlfn.IFS('WS-2, WS-3, &amp; WS-4'!$B$18="Yes",MIN(K212,G211+C212),'WS-2, WS-3, &amp; WS-4'!$B$18="No",0)</f>
        <v>#N/A</v>
      </c>
      <c r="K212" s="76">
        <f t="shared" si="20"/>
        <v>0.16533333333333333</v>
      </c>
    </row>
    <row r="213" spans="1:11">
      <c r="A213" s="19">
        <v>7</v>
      </c>
      <c r="B213" s="18">
        <v>29</v>
      </c>
      <c r="C213" s="70" t="e">
        <f>'WS-2, WS-3, &amp; WS-4'!$B$28*'Water Supply Calcs'!$N$7*H213</f>
        <v>#VALUE!</v>
      </c>
      <c r="D213" s="70" t="e">
        <f t="shared" si="21"/>
        <v>#VALUE!</v>
      </c>
      <c r="E213" s="70" t="e">
        <f t="shared" si="22"/>
        <v>#VALUE!</v>
      </c>
      <c r="F213" s="71" t="e">
        <f t="shared" si="23"/>
        <v>#VALUE!</v>
      </c>
      <c r="G213" s="70" t="e">
        <f t="shared" si="24"/>
        <v>#VALUE!</v>
      </c>
      <c r="H213" s="209" t="e">
        <f>_xlfn.IFS('WS-2, WS-3, &amp; WS-4'!$B$6='Watershed Precip Data'!$C$3,'Watershed Precip Data'!C215,'WS-2, WS-3, &amp; WS-4'!$B$6='Watershed Precip Data'!$D$3,'Watershed Precip Data'!D215,'WS-2, WS-3, &amp; WS-4'!$B$6='Watershed Precip Data'!$E$3,'Watershed Precip Data'!E215,'WS-2, WS-3, &amp; WS-4'!$B$6='Watershed Precip Data'!$F$3,'Watershed Precip Data'!F215,'WS-2, WS-3, &amp; WS-4'!$B$6='Watershed Precip Data'!$G$3,'Watershed Precip Data'!G215,'WS-2, WS-3, &amp; WS-4'!$B$6='Watershed Precip Data'!$H$3,'Watershed Precip Data'!H215,'WS-2, WS-3, &amp; WS-4'!$B$6='Watershed Precip Data'!$I$3,'Watershed Precip Data'!I215,'WS-2, WS-3, &amp; WS-4'!$B$6='Watershed Precip Data'!$J$3,'Watershed Precip Data'!J215,'WS-2, WS-3, &amp; WS-4'!$B$6='Watershed Precip Data'!$K$3,'Watershed Precip Data'!K215)</f>
        <v>#N/A</v>
      </c>
      <c r="I213" s="72" t="e">
        <f t="shared" si="19"/>
        <v>#N/A</v>
      </c>
      <c r="J213" s="73" t="e">
        <f>_xlfn.IFS('WS-2, WS-3, &amp; WS-4'!$B$18="Yes",MIN(K213,G212+C213),'WS-2, WS-3, &amp; WS-4'!$B$18="No",0)</f>
        <v>#N/A</v>
      </c>
      <c r="K213" s="76">
        <f t="shared" si="20"/>
        <v>0.16533333333333333</v>
      </c>
    </row>
    <row r="214" spans="1:11">
      <c r="A214" s="19">
        <v>7</v>
      </c>
      <c r="B214" s="18">
        <v>30</v>
      </c>
      <c r="C214" s="70" t="e">
        <f>'WS-2, WS-3, &amp; WS-4'!$B$28*'Water Supply Calcs'!$N$7*H214</f>
        <v>#VALUE!</v>
      </c>
      <c r="D214" s="70" t="e">
        <f t="shared" si="21"/>
        <v>#VALUE!</v>
      </c>
      <c r="E214" s="70" t="e">
        <f t="shared" si="22"/>
        <v>#VALUE!</v>
      </c>
      <c r="F214" s="71" t="e">
        <f t="shared" si="23"/>
        <v>#VALUE!</v>
      </c>
      <c r="G214" s="70" t="e">
        <f t="shared" si="24"/>
        <v>#VALUE!</v>
      </c>
      <c r="H214" s="209" t="e">
        <f>_xlfn.IFS('WS-2, WS-3, &amp; WS-4'!$B$6='Watershed Precip Data'!$C$3,'Watershed Precip Data'!C216,'WS-2, WS-3, &amp; WS-4'!$B$6='Watershed Precip Data'!$D$3,'Watershed Precip Data'!D216,'WS-2, WS-3, &amp; WS-4'!$B$6='Watershed Precip Data'!$E$3,'Watershed Precip Data'!E216,'WS-2, WS-3, &amp; WS-4'!$B$6='Watershed Precip Data'!$F$3,'Watershed Precip Data'!F216,'WS-2, WS-3, &amp; WS-4'!$B$6='Watershed Precip Data'!$G$3,'Watershed Precip Data'!G216,'WS-2, WS-3, &amp; WS-4'!$B$6='Watershed Precip Data'!$H$3,'Watershed Precip Data'!H216,'WS-2, WS-3, &amp; WS-4'!$B$6='Watershed Precip Data'!$I$3,'Watershed Precip Data'!I216,'WS-2, WS-3, &amp; WS-4'!$B$6='Watershed Precip Data'!$J$3,'Watershed Precip Data'!J216,'WS-2, WS-3, &amp; WS-4'!$B$6='Watershed Precip Data'!$K$3,'Watershed Precip Data'!K216)</f>
        <v>#N/A</v>
      </c>
      <c r="I214" s="72" t="e">
        <f t="shared" si="19"/>
        <v>#N/A</v>
      </c>
      <c r="J214" s="73" t="e">
        <f>_xlfn.IFS('WS-2, WS-3, &amp; WS-4'!$B$18="Yes",MIN(K214,G213+C214),'WS-2, WS-3, &amp; WS-4'!$B$18="No",0)</f>
        <v>#N/A</v>
      </c>
      <c r="K214" s="76">
        <f t="shared" si="20"/>
        <v>0.16533333333333333</v>
      </c>
    </row>
    <row r="215" spans="1:11">
      <c r="A215" s="19">
        <v>7</v>
      </c>
      <c r="B215" s="18">
        <v>31</v>
      </c>
      <c r="C215" s="70" t="e">
        <f>'WS-2, WS-3, &amp; WS-4'!$B$28*'Water Supply Calcs'!$N$7*H215</f>
        <v>#VALUE!</v>
      </c>
      <c r="D215" s="70" t="e">
        <f t="shared" si="21"/>
        <v>#VALUE!</v>
      </c>
      <c r="E215" s="70" t="e">
        <f t="shared" si="22"/>
        <v>#VALUE!</v>
      </c>
      <c r="F215" s="71" t="e">
        <f t="shared" si="23"/>
        <v>#VALUE!</v>
      </c>
      <c r="G215" s="70" t="e">
        <f t="shared" si="24"/>
        <v>#VALUE!</v>
      </c>
      <c r="H215" s="209" t="e">
        <f>_xlfn.IFS('WS-2, WS-3, &amp; WS-4'!$B$6='Watershed Precip Data'!$C$3,'Watershed Precip Data'!C217,'WS-2, WS-3, &amp; WS-4'!$B$6='Watershed Precip Data'!$D$3,'Watershed Precip Data'!D217,'WS-2, WS-3, &amp; WS-4'!$B$6='Watershed Precip Data'!$E$3,'Watershed Precip Data'!E217,'WS-2, WS-3, &amp; WS-4'!$B$6='Watershed Precip Data'!$F$3,'Watershed Precip Data'!F217,'WS-2, WS-3, &amp; WS-4'!$B$6='Watershed Precip Data'!$G$3,'Watershed Precip Data'!G217,'WS-2, WS-3, &amp; WS-4'!$B$6='Watershed Precip Data'!$H$3,'Watershed Precip Data'!H217,'WS-2, WS-3, &amp; WS-4'!$B$6='Watershed Precip Data'!$I$3,'Watershed Precip Data'!I217,'WS-2, WS-3, &amp; WS-4'!$B$6='Watershed Precip Data'!$J$3,'Watershed Precip Data'!J217,'WS-2, WS-3, &amp; WS-4'!$B$6='Watershed Precip Data'!$K$3,'Watershed Precip Data'!K217)</f>
        <v>#N/A</v>
      </c>
      <c r="I215" s="72" t="e">
        <f t="shared" si="19"/>
        <v>#N/A</v>
      </c>
      <c r="J215" s="73" t="e">
        <f>_xlfn.IFS('WS-2, WS-3, &amp; WS-4'!$B$18="Yes",MIN(K215,G214+C215),'WS-2, WS-3, &amp; WS-4'!$B$18="No",0)</f>
        <v>#N/A</v>
      </c>
      <c r="K215" s="76">
        <f t="shared" si="20"/>
        <v>0.16533333333333333</v>
      </c>
    </row>
    <row r="216" spans="1:11">
      <c r="A216" s="19">
        <v>8</v>
      </c>
      <c r="B216" s="18">
        <v>1</v>
      </c>
      <c r="C216" s="70" t="e">
        <f>'WS-2, WS-3, &amp; WS-4'!$B$28*'Water Supply Calcs'!$N$7*H216</f>
        <v>#VALUE!</v>
      </c>
      <c r="D216" s="70" t="e">
        <f t="shared" si="21"/>
        <v>#VALUE!</v>
      </c>
      <c r="E216" s="70" t="e">
        <f t="shared" si="22"/>
        <v>#VALUE!</v>
      </c>
      <c r="F216" s="71" t="e">
        <f t="shared" si="23"/>
        <v>#VALUE!</v>
      </c>
      <c r="G216" s="70" t="e">
        <f t="shared" si="24"/>
        <v>#VALUE!</v>
      </c>
      <c r="H216" s="209" t="e">
        <f>_xlfn.IFS('WS-2, WS-3, &amp; WS-4'!$B$6='Watershed Precip Data'!$C$3,'Watershed Precip Data'!C218,'WS-2, WS-3, &amp; WS-4'!$B$6='Watershed Precip Data'!$D$3,'Watershed Precip Data'!D218,'WS-2, WS-3, &amp; WS-4'!$B$6='Watershed Precip Data'!$E$3,'Watershed Precip Data'!E218,'WS-2, WS-3, &amp; WS-4'!$B$6='Watershed Precip Data'!$F$3,'Watershed Precip Data'!F218,'WS-2, WS-3, &amp; WS-4'!$B$6='Watershed Precip Data'!$G$3,'Watershed Precip Data'!G218,'WS-2, WS-3, &amp; WS-4'!$B$6='Watershed Precip Data'!$H$3,'Watershed Precip Data'!H218,'WS-2, WS-3, &amp; WS-4'!$B$6='Watershed Precip Data'!$I$3,'Watershed Precip Data'!I218,'WS-2, WS-3, &amp; WS-4'!$B$6='Watershed Precip Data'!$J$3,'Watershed Precip Data'!J218,'WS-2, WS-3, &amp; WS-4'!$B$6='Watershed Precip Data'!$K$3,'Watershed Precip Data'!K218)</f>
        <v>#N/A</v>
      </c>
      <c r="I216" s="72" t="e">
        <f t="shared" si="19"/>
        <v>#N/A</v>
      </c>
      <c r="J216" s="73" t="e">
        <f>_xlfn.IFS('WS-2, WS-3, &amp; WS-4'!$B$18="Yes",MIN(K216,G215+C216),'WS-2, WS-3, &amp; WS-4'!$B$18="No",0)</f>
        <v>#N/A</v>
      </c>
      <c r="K216" s="76">
        <f t="shared" si="20"/>
        <v>0.155</v>
      </c>
    </row>
    <row r="217" spans="1:11">
      <c r="A217" s="19">
        <v>8</v>
      </c>
      <c r="B217" s="18">
        <v>2</v>
      </c>
      <c r="C217" s="70" t="e">
        <f>'WS-2, WS-3, &amp; WS-4'!$B$28*'Water Supply Calcs'!$N$7*H217</f>
        <v>#VALUE!</v>
      </c>
      <c r="D217" s="70" t="e">
        <f t="shared" si="21"/>
        <v>#VALUE!</v>
      </c>
      <c r="E217" s="70" t="e">
        <f t="shared" si="22"/>
        <v>#VALUE!</v>
      </c>
      <c r="F217" s="71" t="e">
        <f t="shared" si="23"/>
        <v>#VALUE!</v>
      </c>
      <c r="G217" s="70" t="e">
        <f t="shared" si="24"/>
        <v>#VALUE!</v>
      </c>
      <c r="H217" s="209" t="e">
        <f>_xlfn.IFS('WS-2, WS-3, &amp; WS-4'!$B$6='Watershed Precip Data'!$C$3,'Watershed Precip Data'!C219,'WS-2, WS-3, &amp; WS-4'!$B$6='Watershed Precip Data'!$D$3,'Watershed Precip Data'!D219,'WS-2, WS-3, &amp; WS-4'!$B$6='Watershed Precip Data'!$E$3,'Watershed Precip Data'!E219,'WS-2, WS-3, &amp; WS-4'!$B$6='Watershed Precip Data'!$F$3,'Watershed Precip Data'!F219,'WS-2, WS-3, &amp; WS-4'!$B$6='Watershed Precip Data'!$G$3,'Watershed Precip Data'!G219,'WS-2, WS-3, &amp; WS-4'!$B$6='Watershed Precip Data'!$H$3,'Watershed Precip Data'!H219,'WS-2, WS-3, &amp; WS-4'!$B$6='Watershed Precip Data'!$I$3,'Watershed Precip Data'!I219,'WS-2, WS-3, &amp; WS-4'!$B$6='Watershed Precip Data'!$J$3,'Watershed Precip Data'!J219,'WS-2, WS-3, &amp; WS-4'!$B$6='Watershed Precip Data'!$K$3,'Watershed Precip Data'!K219)</f>
        <v>#N/A</v>
      </c>
      <c r="I217" s="72" t="e">
        <f t="shared" si="19"/>
        <v>#N/A</v>
      </c>
      <c r="J217" s="73" t="e">
        <f>_xlfn.IFS('WS-2, WS-3, &amp; WS-4'!$B$18="Yes",MIN(K217,G216+C217),'WS-2, WS-3, &amp; WS-4'!$B$18="No",0)</f>
        <v>#N/A</v>
      </c>
      <c r="K217" s="76">
        <f t="shared" si="20"/>
        <v>0.155</v>
      </c>
    </row>
    <row r="218" spans="1:11">
      <c r="A218" s="19">
        <v>8</v>
      </c>
      <c r="B218" s="18">
        <v>3</v>
      </c>
      <c r="C218" s="70" t="e">
        <f>'WS-2, WS-3, &amp; WS-4'!$B$28*'Water Supply Calcs'!$N$7*H218</f>
        <v>#VALUE!</v>
      </c>
      <c r="D218" s="70" t="e">
        <f t="shared" si="21"/>
        <v>#VALUE!</v>
      </c>
      <c r="E218" s="70" t="e">
        <f t="shared" si="22"/>
        <v>#VALUE!</v>
      </c>
      <c r="F218" s="71" t="e">
        <f t="shared" si="23"/>
        <v>#VALUE!</v>
      </c>
      <c r="G218" s="70" t="e">
        <f t="shared" si="24"/>
        <v>#VALUE!</v>
      </c>
      <c r="H218" s="209" t="e">
        <f>_xlfn.IFS('WS-2, WS-3, &amp; WS-4'!$B$6='Watershed Precip Data'!$C$3,'Watershed Precip Data'!C220,'WS-2, WS-3, &amp; WS-4'!$B$6='Watershed Precip Data'!$D$3,'Watershed Precip Data'!D220,'WS-2, WS-3, &amp; WS-4'!$B$6='Watershed Precip Data'!$E$3,'Watershed Precip Data'!E220,'WS-2, WS-3, &amp; WS-4'!$B$6='Watershed Precip Data'!$F$3,'Watershed Precip Data'!F220,'WS-2, WS-3, &amp; WS-4'!$B$6='Watershed Precip Data'!$G$3,'Watershed Precip Data'!G220,'WS-2, WS-3, &amp; WS-4'!$B$6='Watershed Precip Data'!$H$3,'Watershed Precip Data'!H220,'WS-2, WS-3, &amp; WS-4'!$B$6='Watershed Precip Data'!$I$3,'Watershed Precip Data'!I220,'WS-2, WS-3, &amp; WS-4'!$B$6='Watershed Precip Data'!$J$3,'Watershed Precip Data'!J220,'WS-2, WS-3, &amp; WS-4'!$B$6='Watershed Precip Data'!$K$3,'Watershed Precip Data'!K220)</f>
        <v>#N/A</v>
      </c>
      <c r="I218" s="72" t="e">
        <f t="shared" si="19"/>
        <v>#N/A</v>
      </c>
      <c r="J218" s="73" t="e">
        <f>_xlfn.IFS('WS-2, WS-3, &amp; WS-4'!$B$18="Yes",MIN(K218,G217+C218),'WS-2, WS-3, &amp; WS-4'!$B$18="No",0)</f>
        <v>#N/A</v>
      </c>
      <c r="K218" s="76">
        <f t="shared" si="20"/>
        <v>0.155</v>
      </c>
    </row>
    <row r="219" spans="1:11">
      <c r="A219" s="19">
        <v>8</v>
      </c>
      <c r="B219" s="18">
        <v>4</v>
      </c>
      <c r="C219" s="70" t="e">
        <f>'WS-2, WS-3, &amp; WS-4'!$B$28*'Water Supply Calcs'!$N$7*H219</f>
        <v>#VALUE!</v>
      </c>
      <c r="D219" s="70" t="e">
        <f t="shared" si="21"/>
        <v>#VALUE!</v>
      </c>
      <c r="E219" s="70" t="e">
        <f t="shared" si="22"/>
        <v>#VALUE!</v>
      </c>
      <c r="F219" s="71" t="e">
        <f t="shared" si="23"/>
        <v>#VALUE!</v>
      </c>
      <c r="G219" s="70" t="e">
        <f t="shared" si="24"/>
        <v>#VALUE!</v>
      </c>
      <c r="H219" s="209" t="e">
        <f>_xlfn.IFS('WS-2, WS-3, &amp; WS-4'!$B$6='Watershed Precip Data'!$C$3,'Watershed Precip Data'!C221,'WS-2, WS-3, &amp; WS-4'!$B$6='Watershed Precip Data'!$D$3,'Watershed Precip Data'!D221,'WS-2, WS-3, &amp; WS-4'!$B$6='Watershed Precip Data'!$E$3,'Watershed Precip Data'!E221,'WS-2, WS-3, &amp; WS-4'!$B$6='Watershed Precip Data'!$F$3,'Watershed Precip Data'!F221,'WS-2, WS-3, &amp; WS-4'!$B$6='Watershed Precip Data'!$G$3,'Watershed Precip Data'!G221,'WS-2, WS-3, &amp; WS-4'!$B$6='Watershed Precip Data'!$H$3,'Watershed Precip Data'!H221,'WS-2, WS-3, &amp; WS-4'!$B$6='Watershed Precip Data'!$I$3,'Watershed Precip Data'!I221,'WS-2, WS-3, &amp; WS-4'!$B$6='Watershed Precip Data'!$J$3,'Watershed Precip Data'!J221,'WS-2, WS-3, &amp; WS-4'!$B$6='Watershed Precip Data'!$K$3,'Watershed Precip Data'!K221)</f>
        <v>#N/A</v>
      </c>
      <c r="I219" s="72" t="e">
        <f t="shared" si="19"/>
        <v>#N/A</v>
      </c>
      <c r="J219" s="73" t="e">
        <f>_xlfn.IFS('WS-2, WS-3, &amp; WS-4'!$B$18="Yes",MIN(K219,G218+C219),'WS-2, WS-3, &amp; WS-4'!$B$18="No",0)</f>
        <v>#N/A</v>
      </c>
      <c r="K219" s="76">
        <f t="shared" si="20"/>
        <v>0.155</v>
      </c>
    </row>
    <row r="220" spans="1:11">
      <c r="A220" s="19">
        <v>8</v>
      </c>
      <c r="B220" s="18">
        <v>5</v>
      </c>
      <c r="C220" s="70" t="e">
        <f>'WS-2, WS-3, &amp; WS-4'!$B$28*'Water Supply Calcs'!$N$7*H220</f>
        <v>#VALUE!</v>
      </c>
      <c r="D220" s="70" t="e">
        <f t="shared" si="21"/>
        <v>#VALUE!</v>
      </c>
      <c r="E220" s="70" t="e">
        <f t="shared" si="22"/>
        <v>#VALUE!</v>
      </c>
      <c r="F220" s="71" t="e">
        <f t="shared" si="23"/>
        <v>#VALUE!</v>
      </c>
      <c r="G220" s="70" t="e">
        <f t="shared" si="24"/>
        <v>#VALUE!</v>
      </c>
      <c r="H220" s="209" t="e">
        <f>_xlfn.IFS('WS-2, WS-3, &amp; WS-4'!$B$6='Watershed Precip Data'!$C$3,'Watershed Precip Data'!C222,'WS-2, WS-3, &amp; WS-4'!$B$6='Watershed Precip Data'!$D$3,'Watershed Precip Data'!D222,'WS-2, WS-3, &amp; WS-4'!$B$6='Watershed Precip Data'!$E$3,'Watershed Precip Data'!E222,'WS-2, WS-3, &amp; WS-4'!$B$6='Watershed Precip Data'!$F$3,'Watershed Precip Data'!F222,'WS-2, WS-3, &amp; WS-4'!$B$6='Watershed Precip Data'!$G$3,'Watershed Precip Data'!G222,'WS-2, WS-3, &amp; WS-4'!$B$6='Watershed Precip Data'!$H$3,'Watershed Precip Data'!H222,'WS-2, WS-3, &amp; WS-4'!$B$6='Watershed Precip Data'!$I$3,'Watershed Precip Data'!I222,'WS-2, WS-3, &amp; WS-4'!$B$6='Watershed Precip Data'!$J$3,'Watershed Precip Data'!J222,'WS-2, WS-3, &amp; WS-4'!$B$6='Watershed Precip Data'!$K$3,'Watershed Precip Data'!K222)</f>
        <v>#N/A</v>
      </c>
      <c r="I220" s="72" t="e">
        <f t="shared" si="19"/>
        <v>#N/A</v>
      </c>
      <c r="J220" s="73" t="e">
        <f>_xlfn.IFS('WS-2, WS-3, &amp; WS-4'!$B$18="Yes",MIN(K220,G219+C220),'WS-2, WS-3, &amp; WS-4'!$B$18="No",0)</f>
        <v>#N/A</v>
      </c>
      <c r="K220" s="76">
        <f t="shared" si="20"/>
        <v>0.155</v>
      </c>
    </row>
    <row r="221" spans="1:11">
      <c r="A221" s="19">
        <v>8</v>
      </c>
      <c r="B221" s="18">
        <v>6</v>
      </c>
      <c r="C221" s="70" t="e">
        <f>'WS-2, WS-3, &amp; WS-4'!$B$28*'Water Supply Calcs'!$N$7*H221</f>
        <v>#VALUE!</v>
      </c>
      <c r="D221" s="70" t="e">
        <f t="shared" si="21"/>
        <v>#VALUE!</v>
      </c>
      <c r="E221" s="70" t="e">
        <f t="shared" si="22"/>
        <v>#VALUE!</v>
      </c>
      <c r="F221" s="71" t="e">
        <f t="shared" si="23"/>
        <v>#VALUE!</v>
      </c>
      <c r="G221" s="70" t="e">
        <f t="shared" si="24"/>
        <v>#VALUE!</v>
      </c>
      <c r="H221" s="209" t="e">
        <f>_xlfn.IFS('WS-2, WS-3, &amp; WS-4'!$B$6='Watershed Precip Data'!$C$3,'Watershed Precip Data'!C223,'WS-2, WS-3, &amp; WS-4'!$B$6='Watershed Precip Data'!$D$3,'Watershed Precip Data'!D223,'WS-2, WS-3, &amp; WS-4'!$B$6='Watershed Precip Data'!$E$3,'Watershed Precip Data'!E223,'WS-2, WS-3, &amp; WS-4'!$B$6='Watershed Precip Data'!$F$3,'Watershed Precip Data'!F223,'WS-2, WS-3, &amp; WS-4'!$B$6='Watershed Precip Data'!$G$3,'Watershed Precip Data'!G223,'WS-2, WS-3, &amp; WS-4'!$B$6='Watershed Precip Data'!$H$3,'Watershed Precip Data'!H223,'WS-2, WS-3, &amp; WS-4'!$B$6='Watershed Precip Data'!$I$3,'Watershed Precip Data'!I223,'WS-2, WS-3, &amp; WS-4'!$B$6='Watershed Precip Data'!$J$3,'Watershed Precip Data'!J223,'WS-2, WS-3, &amp; WS-4'!$B$6='Watershed Precip Data'!$K$3,'Watershed Precip Data'!K223)</f>
        <v>#N/A</v>
      </c>
      <c r="I221" s="72" t="e">
        <f t="shared" si="19"/>
        <v>#N/A</v>
      </c>
      <c r="J221" s="73" t="e">
        <f>_xlfn.IFS('WS-2, WS-3, &amp; WS-4'!$B$18="Yes",MIN(K221,G220+C221),'WS-2, WS-3, &amp; WS-4'!$B$18="No",0)</f>
        <v>#N/A</v>
      </c>
      <c r="K221" s="76">
        <f t="shared" si="20"/>
        <v>0.155</v>
      </c>
    </row>
    <row r="222" spans="1:11">
      <c r="A222" s="19">
        <v>8</v>
      </c>
      <c r="B222" s="18">
        <v>7</v>
      </c>
      <c r="C222" s="70" t="e">
        <f>'WS-2, WS-3, &amp; WS-4'!$B$28*'Water Supply Calcs'!$N$7*H222</f>
        <v>#VALUE!</v>
      </c>
      <c r="D222" s="70" t="e">
        <f t="shared" si="21"/>
        <v>#VALUE!</v>
      </c>
      <c r="E222" s="70" t="e">
        <f t="shared" si="22"/>
        <v>#VALUE!</v>
      </c>
      <c r="F222" s="71" t="e">
        <f t="shared" si="23"/>
        <v>#VALUE!</v>
      </c>
      <c r="G222" s="70" t="e">
        <f t="shared" si="24"/>
        <v>#VALUE!</v>
      </c>
      <c r="H222" s="209" t="e">
        <f>_xlfn.IFS('WS-2, WS-3, &amp; WS-4'!$B$6='Watershed Precip Data'!$C$3,'Watershed Precip Data'!C224,'WS-2, WS-3, &amp; WS-4'!$B$6='Watershed Precip Data'!$D$3,'Watershed Precip Data'!D224,'WS-2, WS-3, &amp; WS-4'!$B$6='Watershed Precip Data'!$E$3,'Watershed Precip Data'!E224,'WS-2, WS-3, &amp; WS-4'!$B$6='Watershed Precip Data'!$F$3,'Watershed Precip Data'!F224,'WS-2, WS-3, &amp; WS-4'!$B$6='Watershed Precip Data'!$G$3,'Watershed Precip Data'!G224,'WS-2, WS-3, &amp; WS-4'!$B$6='Watershed Precip Data'!$H$3,'Watershed Precip Data'!H224,'WS-2, WS-3, &amp; WS-4'!$B$6='Watershed Precip Data'!$I$3,'Watershed Precip Data'!I224,'WS-2, WS-3, &amp; WS-4'!$B$6='Watershed Precip Data'!$J$3,'Watershed Precip Data'!J224,'WS-2, WS-3, &amp; WS-4'!$B$6='Watershed Precip Data'!$K$3,'Watershed Precip Data'!K224)</f>
        <v>#N/A</v>
      </c>
      <c r="I222" s="72" t="e">
        <f t="shared" si="19"/>
        <v>#N/A</v>
      </c>
      <c r="J222" s="73" t="e">
        <f>_xlfn.IFS('WS-2, WS-3, &amp; WS-4'!$B$18="Yes",MIN(K222,G221+C222),'WS-2, WS-3, &amp; WS-4'!$B$18="No",0)</f>
        <v>#N/A</v>
      </c>
      <c r="K222" s="76">
        <f t="shared" si="20"/>
        <v>0.155</v>
      </c>
    </row>
    <row r="223" spans="1:11">
      <c r="A223" s="19">
        <v>8</v>
      </c>
      <c r="B223" s="18">
        <v>8</v>
      </c>
      <c r="C223" s="70" t="e">
        <f>'WS-2, WS-3, &amp; WS-4'!$B$28*'Water Supply Calcs'!$N$7*H223</f>
        <v>#VALUE!</v>
      </c>
      <c r="D223" s="70" t="e">
        <f t="shared" si="21"/>
        <v>#VALUE!</v>
      </c>
      <c r="E223" s="70" t="e">
        <f t="shared" si="22"/>
        <v>#VALUE!</v>
      </c>
      <c r="F223" s="71" t="e">
        <f t="shared" si="23"/>
        <v>#VALUE!</v>
      </c>
      <c r="G223" s="70" t="e">
        <f t="shared" si="24"/>
        <v>#VALUE!</v>
      </c>
      <c r="H223" s="209" t="e">
        <f>_xlfn.IFS('WS-2, WS-3, &amp; WS-4'!$B$6='Watershed Precip Data'!$C$3,'Watershed Precip Data'!C225,'WS-2, WS-3, &amp; WS-4'!$B$6='Watershed Precip Data'!$D$3,'Watershed Precip Data'!D225,'WS-2, WS-3, &amp; WS-4'!$B$6='Watershed Precip Data'!$E$3,'Watershed Precip Data'!E225,'WS-2, WS-3, &amp; WS-4'!$B$6='Watershed Precip Data'!$F$3,'Watershed Precip Data'!F225,'WS-2, WS-3, &amp; WS-4'!$B$6='Watershed Precip Data'!$G$3,'Watershed Precip Data'!G225,'WS-2, WS-3, &amp; WS-4'!$B$6='Watershed Precip Data'!$H$3,'Watershed Precip Data'!H225,'WS-2, WS-3, &amp; WS-4'!$B$6='Watershed Precip Data'!$I$3,'Watershed Precip Data'!I225,'WS-2, WS-3, &amp; WS-4'!$B$6='Watershed Precip Data'!$J$3,'Watershed Precip Data'!J225,'WS-2, WS-3, &amp; WS-4'!$B$6='Watershed Precip Data'!$K$3,'Watershed Precip Data'!K225)</f>
        <v>#N/A</v>
      </c>
      <c r="I223" s="72" t="e">
        <f t="shared" si="19"/>
        <v>#N/A</v>
      </c>
      <c r="J223" s="73" t="e">
        <f>_xlfn.IFS('WS-2, WS-3, &amp; WS-4'!$B$18="Yes",MIN(K223,G222+C223),'WS-2, WS-3, &amp; WS-4'!$B$18="No",0)</f>
        <v>#N/A</v>
      </c>
      <c r="K223" s="76">
        <f t="shared" si="20"/>
        <v>0.155</v>
      </c>
    </row>
    <row r="224" spans="1:11">
      <c r="A224" s="19">
        <v>8</v>
      </c>
      <c r="B224" s="18">
        <v>9</v>
      </c>
      <c r="C224" s="70" t="e">
        <f>'WS-2, WS-3, &amp; WS-4'!$B$28*'Water Supply Calcs'!$N$7*H224</f>
        <v>#VALUE!</v>
      </c>
      <c r="D224" s="70" t="e">
        <f t="shared" si="21"/>
        <v>#VALUE!</v>
      </c>
      <c r="E224" s="70" t="e">
        <f t="shared" si="22"/>
        <v>#VALUE!</v>
      </c>
      <c r="F224" s="71" t="e">
        <f t="shared" si="23"/>
        <v>#VALUE!</v>
      </c>
      <c r="G224" s="70" t="e">
        <f t="shared" si="24"/>
        <v>#VALUE!</v>
      </c>
      <c r="H224" s="209" t="e">
        <f>_xlfn.IFS('WS-2, WS-3, &amp; WS-4'!$B$6='Watershed Precip Data'!$C$3,'Watershed Precip Data'!C226,'WS-2, WS-3, &amp; WS-4'!$B$6='Watershed Precip Data'!$D$3,'Watershed Precip Data'!D226,'WS-2, WS-3, &amp; WS-4'!$B$6='Watershed Precip Data'!$E$3,'Watershed Precip Data'!E226,'WS-2, WS-3, &amp; WS-4'!$B$6='Watershed Precip Data'!$F$3,'Watershed Precip Data'!F226,'WS-2, WS-3, &amp; WS-4'!$B$6='Watershed Precip Data'!$G$3,'Watershed Precip Data'!G226,'WS-2, WS-3, &amp; WS-4'!$B$6='Watershed Precip Data'!$H$3,'Watershed Precip Data'!H226,'WS-2, WS-3, &amp; WS-4'!$B$6='Watershed Precip Data'!$I$3,'Watershed Precip Data'!I226,'WS-2, WS-3, &amp; WS-4'!$B$6='Watershed Precip Data'!$J$3,'Watershed Precip Data'!J226,'WS-2, WS-3, &amp; WS-4'!$B$6='Watershed Precip Data'!$K$3,'Watershed Precip Data'!K226)</f>
        <v>#N/A</v>
      </c>
      <c r="I224" s="72" t="e">
        <f t="shared" si="19"/>
        <v>#N/A</v>
      </c>
      <c r="J224" s="73" t="e">
        <f>_xlfn.IFS('WS-2, WS-3, &amp; WS-4'!$B$18="Yes",MIN(K224,G223+C224),'WS-2, WS-3, &amp; WS-4'!$B$18="No",0)</f>
        <v>#N/A</v>
      </c>
      <c r="K224" s="76">
        <f t="shared" si="20"/>
        <v>0.155</v>
      </c>
    </row>
    <row r="225" spans="1:11">
      <c r="A225" s="19">
        <v>8</v>
      </c>
      <c r="B225" s="18">
        <v>10</v>
      </c>
      <c r="C225" s="70" t="e">
        <f>'WS-2, WS-3, &amp; WS-4'!$B$28*'Water Supply Calcs'!$N$7*H225</f>
        <v>#VALUE!</v>
      </c>
      <c r="D225" s="70" t="e">
        <f t="shared" si="21"/>
        <v>#VALUE!</v>
      </c>
      <c r="E225" s="70" t="e">
        <f t="shared" si="22"/>
        <v>#VALUE!</v>
      </c>
      <c r="F225" s="71" t="e">
        <f t="shared" si="23"/>
        <v>#VALUE!</v>
      </c>
      <c r="G225" s="70" t="e">
        <f t="shared" si="24"/>
        <v>#VALUE!</v>
      </c>
      <c r="H225" s="209" t="e">
        <f>_xlfn.IFS('WS-2, WS-3, &amp; WS-4'!$B$6='Watershed Precip Data'!$C$3,'Watershed Precip Data'!C227,'WS-2, WS-3, &amp; WS-4'!$B$6='Watershed Precip Data'!$D$3,'Watershed Precip Data'!D227,'WS-2, WS-3, &amp; WS-4'!$B$6='Watershed Precip Data'!$E$3,'Watershed Precip Data'!E227,'WS-2, WS-3, &amp; WS-4'!$B$6='Watershed Precip Data'!$F$3,'Watershed Precip Data'!F227,'WS-2, WS-3, &amp; WS-4'!$B$6='Watershed Precip Data'!$G$3,'Watershed Precip Data'!G227,'WS-2, WS-3, &amp; WS-4'!$B$6='Watershed Precip Data'!$H$3,'Watershed Precip Data'!H227,'WS-2, WS-3, &amp; WS-4'!$B$6='Watershed Precip Data'!$I$3,'Watershed Precip Data'!I227,'WS-2, WS-3, &amp; WS-4'!$B$6='Watershed Precip Data'!$J$3,'Watershed Precip Data'!J227,'WS-2, WS-3, &amp; WS-4'!$B$6='Watershed Precip Data'!$K$3,'Watershed Precip Data'!K227)</f>
        <v>#N/A</v>
      </c>
      <c r="I225" s="72" t="e">
        <f t="shared" si="19"/>
        <v>#N/A</v>
      </c>
      <c r="J225" s="73" t="e">
        <f>_xlfn.IFS('WS-2, WS-3, &amp; WS-4'!$B$18="Yes",MIN(K225,G224+C225),'WS-2, WS-3, &amp; WS-4'!$B$18="No",0)</f>
        <v>#N/A</v>
      </c>
      <c r="K225" s="76">
        <f t="shared" si="20"/>
        <v>0.155</v>
      </c>
    </row>
    <row r="226" spans="1:11">
      <c r="A226" s="19">
        <v>8</v>
      </c>
      <c r="B226" s="18">
        <v>11</v>
      </c>
      <c r="C226" s="70" t="e">
        <f>'WS-2, WS-3, &amp; WS-4'!$B$28*'Water Supply Calcs'!$N$7*H226</f>
        <v>#VALUE!</v>
      </c>
      <c r="D226" s="70" t="e">
        <f t="shared" si="21"/>
        <v>#VALUE!</v>
      </c>
      <c r="E226" s="70" t="e">
        <f t="shared" si="22"/>
        <v>#VALUE!</v>
      </c>
      <c r="F226" s="71" t="e">
        <f t="shared" si="23"/>
        <v>#VALUE!</v>
      </c>
      <c r="G226" s="70" t="e">
        <f t="shared" si="24"/>
        <v>#VALUE!</v>
      </c>
      <c r="H226" s="209" t="e">
        <f>_xlfn.IFS('WS-2, WS-3, &amp; WS-4'!$B$6='Watershed Precip Data'!$C$3,'Watershed Precip Data'!C228,'WS-2, WS-3, &amp; WS-4'!$B$6='Watershed Precip Data'!$D$3,'Watershed Precip Data'!D228,'WS-2, WS-3, &amp; WS-4'!$B$6='Watershed Precip Data'!$E$3,'Watershed Precip Data'!E228,'WS-2, WS-3, &amp; WS-4'!$B$6='Watershed Precip Data'!$F$3,'Watershed Precip Data'!F228,'WS-2, WS-3, &amp; WS-4'!$B$6='Watershed Precip Data'!$G$3,'Watershed Precip Data'!G228,'WS-2, WS-3, &amp; WS-4'!$B$6='Watershed Precip Data'!$H$3,'Watershed Precip Data'!H228,'WS-2, WS-3, &amp; WS-4'!$B$6='Watershed Precip Data'!$I$3,'Watershed Precip Data'!I228,'WS-2, WS-3, &amp; WS-4'!$B$6='Watershed Precip Data'!$J$3,'Watershed Precip Data'!J228,'WS-2, WS-3, &amp; WS-4'!$B$6='Watershed Precip Data'!$K$3,'Watershed Precip Data'!K228)</f>
        <v>#N/A</v>
      </c>
      <c r="I226" s="72" t="e">
        <f t="shared" si="19"/>
        <v>#N/A</v>
      </c>
      <c r="J226" s="73" t="e">
        <f>_xlfn.IFS('WS-2, WS-3, &amp; WS-4'!$B$18="Yes",MIN(K226,G225+C226),'WS-2, WS-3, &amp; WS-4'!$B$18="No",0)</f>
        <v>#N/A</v>
      </c>
      <c r="K226" s="76">
        <f t="shared" si="20"/>
        <v>0.155</v>
      </c>
    </row>
    <row r="227" spans="1:11">
      <c r="A227" s="19">
        <v>8</v>
      </c>
      <c r="B227" s="18">
        <v>12</v>
      </c>
      <c r="C227" s="70" t="e">
        <f>'WS-2, WS-3, &amp; WS-4'!$B$28*'Water Supply Calcs'!$N$7*H227</f>
        <v>#VALUE!</v>
      </c>
      <c r="D227" s="70" t="e">
        <f t="shared" si="21"/>
        <v>#VALUE!</v>
      </c>
      <c r="E227" s="70" t="e">
        <f t="shared" si="22"/>
        <v>#VALUE!</v>
      </c>
      <c r="F227" s="71" t="e">
        <f t="shared" si="23"/>
        <v>#VALUE!</v>
      </c>
      <c r="G227" s="70" t="e">
        <f t="shared" si="24"/>
        <v>#VALUE!</v>
      </c>
      <c r="H227" s="209" t="e">
        <f>_xlfn.IFS('WS-2, WS-3, &amp; WS-4'!$B$6='Watershed Precip Data'!$C$3,'Watershed Precip Data'!C229,'WS-2, WS-3, &amp; WS-4'!$B$6='Watershed Precip Data'!$D$3,'Watershed Precip Data'!D229,'WS-2, WS-3, &amp; WS-4'!$B$6='Watershed Precip Data'!$E$3,'Watershed Precip Data'!E229,'WS-2, WS-3, &amp; WS-4'!$B$6='Watershed Precip Data'!$F$3,'Watershed Precip Data'!F229,'WS-2, WS-3, &amp; WS-4'!$B$6='Watershed Precip Data'!$G$3,'Watershed Precip Data'!G229,'WS-2, WS-3, &amp; WS-4'!$B$6='Watershed Precip Data'!$H$3,'Watershed Precip Data'!H229,'WS-2, WS-3, &amp; WS-4'!$B$6='Watershed Precip Data'!$I$3,'Watershed Precip Data'!I229,'WS-2, WS-3, &amp; WS-4'!$B$6='Watershed Precip Data'!$J$3,'Watershed Precip Data'!J229,'WS-2, WS-3, &amp; WS-4'!$B$6='Watershed Precip Data'!$K$3,'Watershed Precip Data'!K229)</f>
        <v>#N/A</v>
      </c>
      <c r="I227" s="72" t="e">
        <f t="shared" si="19"/>
        <v>#N/A</v>
      </c>
      <c r="J227" s="73" t="e">
        <f>_xlfn.IFS('WS-2, WS-3, &amp; WS-4'!$B$18="Yes",MIN(K227,G226+C227),'WS-2, WS-3, &amp; WS-4'!$B$18="No",0)</f>
        <v>#N/A</v>
      </c>
      <c r="K227" s="76">
        <f t="shared" si="20"/>
        <v>0.155</v>
      </c>
    </row>
    <row r="228" spans="1:11">
      <c r="A228" s="19">
        <v>8</v>
      </c>
      <c r="B228" s="18">
        <v>13</v>
      </c>
      <c r="C228" s="70" t="e">
        <f>'WS-2, WS-3, &amp; WS-4'!$B$28*'Water Supply Calcs'!$N$7*H228</f>
        <v>#VALUE!</v>
      </c>
      <c r="D228" s="70" t="e">
        <f t="shared" si="21"/>
        <v>#VALUE!</v>
      </c>
      <c r="E228" s="70" t="e">
        <f t="shared" si="22"/>
        <v>#VALUE!</v>
      </c>
      <c r="F228" s="71" t="e">
        <f t="shared" si="23"/>
        <v>#VALUE!</v>
      </c>
      <c r="G228" s="70" t="e">
        <f t="shared" si="24"/>
        <v>#VALUE!</v>
      </c>
      <c r="H228" s="209" t="e">
        <f>_xlfn.IFS('WS-2, WS-3, &amp; WS-4'!$B$6='Watershed Precip Data'!$C$3,'Watershed Precip Data'!C230,'WS-2, WS-3, &amp; WS-4'!$B$6='Watershed Precip Data'!$D$3,'Watershed Precip Data'!D230,'WS-2, WS-3, &amp; WS-4'!$B$6='Watershed Precip Data'!$E$3,'Watershed Precip Data'!E230,'WS-2, WS-3, &amp; WS-4'!$B$6='Watershed Precip Data'!$F$3,'Watershed Precip Data'!F230,'WS-2, WS-3, &amp; WS-4'!$B$6='Watershed Precip Data'!$G$3,'Watershed Precip Data'!G230,'WS-2, WS-3, &amp; WS-4'!$B$6='Watershed Precip Data'!$H$3,'Watershed Precip Data'!H230,'WS-2, WS-3, &amp; WS-4'!$B$6='Watershed Precip Data'!$I$3,'Watershed Precip Data'!I230,'WS-2, WS-3, &amp; WS-4'!$B$6='Watershed Precip Data'!$J$3,'Watershed Precip Data'!J230,'WS-2, WS-3, &amp; WS-4'!$B$6='Watershed Precip Data'!$K$3,'Watershed Precip Data'!K230)</f>
        <v>#N/A</v>
      </c>
      <c r="I228" s="72" t="e">
        <f t="shared" si="19"/>
        <v>#N/A</v>
      </c>
      <c r="J228" s="73" t="e">
        <f>_xlfn.IFS('WS-2, WS-3, &amp; WS-4'!$B$18="Yes",MIN(K228,G227+C228),'WS-2, WS-3, &amp; WS-4'!$B$18="No",0)</f>
        <v>#N/A</v>
      </c>
      <c r="K228" s="76">
        <f t="shared" si="20"/>
        <v>0.155</v>
      </c>
    </row>
    <row r="229" spans="1:11">
      <c r="A229" s="19">
        <v>8</v>
      </c>
      <c r="B229" s="18">
        <v>14</v>
      </c>
      <c r="C229" s="70" t="e">
        <f>'WS-2, WS-3, &amp; WS-4'!$B$28*'Water Supply Calcs'!$N$7*H229</f>
        <v>#VALUE!</v>
      </c>
      <c r="D229" s="70" t="e">
        <f t="shared" si="21"/>
        <v>#VALUE!</v>
      </c>
      <c r="E229" s="70" t="e">
        <f t="shared" si="22"/>
        <v>#VALUE!</v>
      </c>
      <c r="F229" s="71" t="e">
        <f t="shared" si="23"/>
        <v>#VALUE!</v>
      </c>
      <c r="G229" s="70" t="e">
        <f t="shared" si="24"/>
        <v>#VALUE!</v>
      </c>
      <c r="H229" s="209" t="e">
        <f>_xlfn.IFS('WS-2, WS-3, &amp; WS-4'!$B$6='Watershed Precip Data'!$C$3,'Watershed Precip Data'!C231,'WS-2, WS-3, &amp; WS-4'!$B$6='Watershed Precip Data'!$D$3,'Watershed Precip Data'!D231,'WS-2, WS-3, &amp; WS-4'!$B$6='Watershed Precip Data'!$E$3,'Watershed Precip Data'!E231,'WS-2, WS-3, &amp; WS-4'!$B$6='Watershed Precip Data'!$F$3,'Watershed Precip Data'!F231,'WS-2, WS-3, &amp; WS-4'!$B$6='Watershed Precip Data'!$G$3,'Watershed Precip Data'!G231,'WS-2, WS-3, &amp; WS-4'!$B$6='Watershed Precip Data'!$H$3,'Watershed Precip Data'!H231,'WS-2, WS-3, &amp; WS-4'!$B$6='Watershed Precip Data'!$I$3,'Watershed Precip Data'!I231,'WS-2, WS-3, &amp; WS-4'!$B$6='Watershed Precip Data'!$J$3,'Watershed Precip Data'!J231,'WS-2, WS-3, &amp; WS-4'!$B$6='Watershed Precip Data'!$K$3,'Watershed Precip Data'!K231)</f>
        <v>#N/A</v>
      </c>
      <c r="I229" s="72" t="e">
        <f t="shared" si="19"/>
        <v>#N/A</v>
      </c>
      <c r="J229" s="73" t="e">
        <f>_xlfn.IFS('WS-2, WS-3, &amp; WS-4'!$B$18="Yes",MIN(K229,G228+C229),'WS-2, WS-3, &amp; WS-4'!$B$18="No",0)</f>
        <v>#N/A</v>
      </c>
      <c r="K229" s="76">
        <f t="shared" si="20"/>
        <v>0.155</v>
      </c>
    </row>
    <row r="230" spans="1:11">
      <c r="A230" s="19">
        <v>8</v>
      </c>
      <c r="B230" s="18">
        <v>15</v>
      </c>
      <c r="C230" s="70" t="e">
        <f>'WS-2, WS-3, &amp; WS-4'!$B$28*'Water Supply Calcs'!$N$7*H230</f>
        <v>#VALUE!</v>
      </c>
      <c r="D230" s="70" t="e">
        <f t="shared" si="21"/>
        <v>#VALUE!</v>
      </c>
      <c r="E230" s="70" t="e">
        <f t="shared" si="22"/>
        <v>#VALUE!</v>
      </c>
      <c r="F230" s="71" t="e">
        <f t="shared" si="23"/>
        <v>#VALUE!</v>
      </c>
      <c r="G230" s="70" t="e">
        <f t="shared" si="24"/>
        <v>#VALUE!</v>
      </c>
      <c r="H230" s="209" t="e">
        <f>_xlfn.IFS('WS-2, WS-3, &amp; WS-4'!$B$6='Watershed Precip Data'!$C$3,'Watershed Precip Data'!C232,'WS-2, WS-3, &amp; WS-4'!$B$6='Watershed Precip Data'!$D$3,'Watershed Precip Data'!D232,'WS-2, WS-3, &amp; WS-4'!$B$6='Watershed Precip Data'!$E$3,'Watershed Precip Data'!E232,'WS-2, WS-3, &amp; WS-4'!$B$6='Watershed Precip Data'!$F$3,'Watershed Precip Data'!F232,'WS-2, WS-3, &amp; WS-4'!$B$6='Watershed Precip Data'!$G$3,'Watershed Precip Data'!G232,'WS-2, WS-3, &amp; WS-4'!$B$6='Watershed Precip Data'!$H$3,'Watershed Precip Data'!H232,'WS-2, WS-3, &amp; WS-4'!$B$6='Watershed Precip Data'!$I$3,'Watershed Precip Data'!I232,'WS-2, WS-3, &amp; WS-4'!$B$6='Watershed Precip Data'!$J$3,'Watershed Precip Data'!J232,'WS-2, WS-3, &amp; WS-4'!$B$6='Watershed Precip Data'!$K$3,'Watershed Precip Data'!K232)</f>
        <v>#N/A</v>
      </c>
      <c r="I230" s="72" t="e">
        <f t="shared" si="19"/>
        <v>#N/A</v>
      </c>
      <c r="J230" s="73" t="e">
        <f>_xlfn.IFS('WS-2, WS-3, &amp; WS-4'!$B$18="Yes",MIN(K230,G229+C230),'WS-2, WS-3, &amp; WS-4'!$B$18="No",0)</f>
        <v>#N/A</v>
      </c>
      <c r="K230" s="76">
        <f t="shared" si="20"/>
        <v>0.155</v>
      </c>
    </row>
    <row r="231" spans="1:11">
      <c r="A231" s="19">
        <v>8</v>
      </c>
      <c r="B231" s="18">
        <v>16</v>
      </c>
      <c r="C231" s="70" t="e">
        <f>'WS-2, WS-3, &amp; WS-4'!$B$28*'Water Supply Calcs'!$N$7*H231</f>
        <v>#VALUE!</v>
      </c>
      <c r="D231" s="70" t="e">
        <f t="shared" si="21"/>
        <v>#VALUE!</v>
      </c>
      <c r="E231" s="70" t="e">
        <f t="shared" si="22"/>
        <v>#VALUE!</v>
      </c>
      <c r="F231" s="71" t="e">
        <f t="shared" si="23"/>
        <v>#VALUE!</v>
      </c>
      <c r="G231" s="70" t="e">
        <f t="shared" si="24"/>
        <v>#VALUE!</v>
      </c>
      <c r="H231" s="209" t="e">
        <f>_xlfn.IFS('WS-2, WS-3, &amp; WS-4'!$B$6='Watershed Precip Data'!$C$3,'Watershed Precip Data'!C233,'WS-2, WS-3, &amp; WS-4'!$B$6='Watershed Precip Data'!$D$3,'Watershed Precip Data'!D233,'WS-2, WS-3, &amp; WS-4'!$B$6='Watershed Precip Data'!$E$3,'Watershed Precip Data'!E233,'WS-2, WS-3, &amp; WS-4'!$B$6='Watershed Precip Data'!$F$3,'Watershed Precip Data'!F233,'WS-2, WS-3, &amp; WS-4'!$B$6='Watershed Precip Data'!$G$3,'Watershed Precip Data'!G233,'WS-2, WS-3, &amp; WS-4'!$B$6='Watershed Precip Data'!$H$3,'Watershed Precip Data'!H233,'WS-2, WS-3, &amp; WS-4'!$B$6='Watershed Precip Data'!$I$3,'Watershed Precip Data'!I233,'WS-2, WS-3, &amp; WS-4'!$B$6='Watershed Precip Data'!$J$3,'Watershed Precip Data'!J233,'WS-2, WS-3, &amp; WS-4'!$B$6='Watershed Precip Data'!$K$3,'Watershed Precip Data'!K233)</f>
        <v>#N/A</v>
      </c>
      <c r="I231" s="72" t="e">
        <f t="shared" si="19"/>
        <v>#N/A</v>
      </c>
      <c r="J231" s="73" t="e">
        <f>_xlfn.IFS('WS-2, WS-3, &amp; WS-4'!$B$18="Yes",MIN(K231,G230+C231),'WS-2, WS-3, &amp; WS-4'!$B$18="No",0)</f>
        <v>#N/A</v>
      </c>
      <c r="K231" s="76">
        <f t="shared" si="20"/>
        <v>0.155</v>
      </c>
    </row>
    <row r="232" spans="1:11">
      <c r="A232" s="19">
        <v>8</v>
      </c>
      <c r="B232" s="18">
        <v>17</v>
      </c>
      <c r="C232" s="70" t="e">
        <f>'WS-2, WS-3, &amp; WS-4'!$B$28*'Water Supply Calcs'!$N$7*H232</f>
        <v>#VALUE!</v>
      </c>
      <c r="D232" s="70" t="e">
        <f t="shared" si="21"/>
        <v>#VALUE!</v>
      </c>
      <c r="E232" s="70" t="e">
        <f t="shared" si="22"/>
        <v>#VALUE!</v>
      </c>
      <c r="F232" s="71" t="e">
        <f t="shared" si="23"/>
        <v>#VALUE!</v>
      </c>
      <c r="G232" s="70" t="e">
        <f t="shared" si="24"/>
        <v>#VALUE!</v>
      </c>
      <c r="H232" s="209" t="e">
        <f>_xlfn.IFS('WS-2, WS-3, &amp; WS-4'!$B$6='Watershed Precip Data'!$C$3,'Watershed Precip Data'!C234,'WS-2, WS-3, &amp; WS-4'!$B$6='Watershed Precip Data'!$D$3,'Watershed Precip Data'!D234,'WS-2, WS-3, &amp; WS-4'!$B$6='Watershed Precip Data'!$E$3,'Watershed Precip Data'!E234,'WS-2, WS-3, &amp; WS-4'!$B$6='Watershed Precip Data'!$F$3,'Watershed Precip Data'!F234,'WS-2, WS-3, &amp; WS-4'!$B$6='Watershed Precip Data'!$G$3,'Watershed Precip Data'!G234,'WS-2, WS-3, &amp; WS-4'!$B$6='Watershed Precip Data'!$H$3,'Watershed Precip Data'!H234,'WS-2, WS-3, &amp; WS-4'!$B$6='Watershed Precip Data'!$I$3,'Watershed Precip Data'!I234,'WS-2, WS-3, &amp; WS-4'!$B$6='Watershed Precip Data'!$J$3,'Watershed Precip Data'!J234,'WS-2, WS-3, &amp; WS-4'!$B$6='Watershed Precip Data'!$K$3,'Watershed Precip Data'!K234)</f>
        <v>#N/A</v>
      </c>
      <c r="I232" s="72" t="e">
        <f t="shared" si="19"/>
        <v>#N/A</v>
      </c>
      <c r="J232" s="73" t="e">
        <f>_xlfn.IFS('WS-2, WS-3, &amp; WS-4'!$B$18="Yes",MIN(K232,G231+C232),'WS-2, WS-3, &amp; WS-4'!$B$18="No",0)</f>
        <v>#N/A</v>
      </c>
      <c r="K232" s="76">
        <f t="shared" si="20"/>
        <v>0.155</v>
      </c>
    </row>
    <row r="233" spans="1:11">
      <c r="A233" s="19">
        <v>8</v>
      </c>
      <c r="B233" s="18">
        <v>18</v>
      </c>
      <c r="C233" s="70" t="e">
        <f>'WS-2, WS-3, &amp; WS-4'!$B$28*'Water Supply Calcs'!$N$7*H233</f>
        <v>#VALUE!</v>
      </c>
      <c r="D233" s="70" t="e">
        <f t="shared" si="21"/>
        <v>#VALUE!</v>
      </c>
      <c r="E233" s="70" t="e">
        <f t="shared" si="22"/>
        <v>#VALUE!</v>
      </c>
      <c r="F233" s="71" t="e">
        <f t="shared" si="23"/>
        <v>#VALUE!</v>
      </c>
      <c r="G233" s="70" t="e">
        <f t="shared" si="24"/>
        <v>#VALUE!</v>
      </c>
      <c r="H233" s="209" t="e">
        <f>_xlfn.IFS('WS-2, WS-3, &amp; WS-4'!$B$6='Watershed Precip Data'!$C$3,'Watershed Precip Data'!C235,'WS-2, WS-3, &amp; WS-4'!$B$6='Watershed Precip Data'!$D$3,'Watershed Precip Data'!D235,'WS-2, WS-3, &amp; WS-4'!$B$6='Watershed Precip Data'!$E$3,'Watershed Precip Data'!E235,'WS-2, WS-3, &amp; WS-4'!$B$6='Watershed Precip Data'!$F$3,'Watershed Precip Data'!F235,'WS-2, WS-3, &amp; WS-4'!$B$6='Watershed Precip Data'!$G$3,'Watershed Precip Data'!G235,'WS-2, WS-3, &amp; WS-4'!$B$6='Watershed Precip Data'!$H$3,'Watershed Precip Data'!H235,'WS-2, WS-3, &amp; WS-4'!$B$6='Watershed Precip Data'!$I$3,'Watershed Precip Data'!I235,'WS-2, WS-3, &amp; WS-4'!$B$6='Watershed Precip Data'!$J$3,'Watershed Precip Data'!J235,'WS-2, WS-3, &amp; WS-4'!$B$6='Watershed Precip Data'!$K$3,'Watershed Precip Data'!K235)</f>
        <v>#N/A</v>
      </c>
      <c r="I233" s="72" t="e">
        <f t="shared" si="19"/>
        <v>#N/A</v>
      </c>
      <c r="J233" s="73" t="e">
        <f>_xlfn.IFS('WS-2, WS-3, &amp; WS-4'!$B$18="Yes",MIN(K233,G232+C233),'WS-2, WS-3, &amp; WS-4'!$B$18="No",0)</f>
        <v>#N/A</v>
      </c>
      <c r="K233" s="76">
        <f t="shared" si="20"/>
        <v>0.155</v>
      </c>
    </row>
    <row r="234" spans="1:11">
      <c r="A234" s="19">
        <v>8</v>
      </c>
      <c r="B234" s="18">
        <v>19</v>
      </c>
      <c r="C234" s="70" t="e">
        <f>'WS-2, WS-3, &amp; WS-4'!$B$28*'Water Supply Calcs'!$N$7*H234</f>
        <v>#VALUE!</v>
      </c>
      <c r="D234" s="70" t="e">
        <f t="shared" si="21"/>
        <v>#VALUE!</v>
      </c>
      <c r="E234" s="70" t="e">
        <f t="shared" si="22"/>
        <v>#VALUE!</v>
      </c>
      <c r="F234" s="71" t="e">
        <f t="shared" si="23"/>
        <v>#VALUE!</v>
      </c>
      <c r="G234" s="70" t="e">
        <f t="shared" si="24"/>
        <v>#VALUE!</v>
      </c>
      <c r="H234" s="209" t="e">
        <f>_xlfn.IFS('WS-2, WS-3, &amp; WS-4'!$B$6='Watershed Precip Data'!$C$3,'Watershed Precip Data'!C236,'WS-2, WS-3, &amp; WS-4'!$B$6='Watershed Precip Data'!$D$3,'Watershed Precip Data'!D236,'WS-2, WS-3, &amp; WS-4'!$B$6='Watershed Precip Data'!$E$3,'Watershed Precip Data'!E236,'WS-2, WS-3, &amp; WS-4'!$B$6='Watershed Precip Data'!$F$3,'Watershed Precip Data'!F236,'WS-2, WS-3, &amp; WS-4'!$B$6='Watershed Precip Data'!$G$3,'Watershed Precip Data'!G236,'WS-2, WS-3, &amp; WS-4'!$B$6='Watershed Precip Data'!$H$3,'Watershed Precip Data'!H236,'WS-2, WS-3, &amp; WS-4'!$B$6='Watershed Precip Data'!$I$3,'Watershed Precip Data'!I236,'WS-2, WS-3, &amp; WS-4'!$B$6='Watershed Precip Data'!$J$3,'Watershed Precip Data'!J236,'WS-2, WS-3, &amp; WS-4'!$B$6='Watershed Precip Data'!$K$3,'Watershed Precip Data'!K236)</f>
        <v>#N/A</v>
      </c>
      <c r="I234" s="72" t="e">
        <f t="shared" si="19"/>
        <v>#N/A</v>
      </c>
      <c r="J234" s="73" t="e">
        <f>_xlfn.IFS('WS-2, WS-3, &amp; WS-4'!$B$18="Yes",MIN(K234,G233+C234),'WS-2, WS-3, &amp; WS-4'!$B$18="No",0)</f>
        <v>#N/A</v>
      </c>
      <c r="K234" s="76">
        <f t="shared" si="20"/>
        <v>0.155</v>
      </c>
    </row>
    <row r="235" spans="1:11">
      <c r="A235" s="19">
        <v>8</v>
      </c>
      <c r="B235" s="18">
        <v>20</v>
      </c>
      <c r="C235" s="70" t="e">
        <f>'WS-2, WS-3, &amp; WS-4'!$B$28*'Water Supply Calcs'!$N$7*H235</f>
        <v>#VALUE!</v>
      </c>
      <c r="D235" s="70" t="e">
        <f t="shared" si="21"/>
        <v>#VALUE!</v>
      </c>
      <c r="E235" s="70" t="e">
        <f t="shared" si="22"/>
        <v>#VALUE!</v>
      </c>
      <c r="F235" s="71" t="e">
        <f t="shared" si="23"/>
        <v>#VALUE!</v>
      </c>
      <c r="G235" s="70" t="e">
        <f t="shared" si="24"/>
        <v>#VALUE!</v>
      </c>
      <c r="H235" s="209" t="e">
        <f>_xlfn.IFS('WS-2, WS-3, &amp; WS-4'!$B$6='Watershed Precip Data'!$C$3,'Watershed Precip Data'!C237,'WS-2, WS-3, &amp; WS-4'!$B$6='Watershed Precip Data'!$D$3,'Watershed Precip Data'!D237,'WS-2, WS-3, &amp; WS-4'!$B$6='Watershed Precip Data'!$E$3,'Watershed Precip Data'!E237,'WS-2, WS-3, &amp; WS-4'!$B$6='Watershed Precip Data'!$F$3,'Watershed Precip Data'!F237,'WS-2, WS-3, &amp; WS-4'!$B$6='Watershed Precip Data'!$G$3,'Watershed Precip Data'!G237,'WS-2, WS-3, &amp; WS-4'!$B$6='Watershed Precip Data'!$H$3,'Watershed Precip Data'!H237,'WS-2, WS-3, &amp; WS-4'!$B$6='Watershed Precip Data'!$I$3,'Watershed Precip Data'!I237,'WS-2, WS-3, &amp; WS-4'!$B$6='Watershed Precip Data'!$J$3,'Watershed Precip Data'!J237,'WS-2, WS-3, &amp; WS-4'!$B$6='Watershed Precip Data'!$K$3,'Watershed Precip Data'!K237)</f>
        <v>#N/A</v>
      </c>
      <c r="I235" s="72" t="e">
        <f t="shared" si="19"/>
        <v>#N/A</v>
      </c>
      <c r="J235" s="73" t="e">
        <f>_xlfn.IFS('WS-2, WS-3, &amp; WS-4'!$B$18="Yes",MIN(K235,G234+C235),'WS-2, WS-3, &amp; WS-4'!$B$18="No",0)</f>
        <v>#N/A</v>
      </c>
      <c r="K235" s="76">
        <f t="shared" si="20"/>
        <v>0.155</v>
      </c>
    </row>
    <row r="236" spans="1:11">
      <c r="A236" s="19">
        <v>8</v>
      </c>
      <c r="B236" s="18">
        <v>21</v>
      </c>
      <c r="C236" s="70" t="e">
        <f>'WS-2, WS-3, &amp; WS-4'!$B$28*'Water Supply Calcs'!$N$7*H236</f>
        <v>#VALUE!</v>
      </c>
      <c r="D236" s="70" t="e">
        <f t="shared" si="21"/>
        <v>#VALUE!</v>
      </c>
      <c r="E236" s="70" t="e">
        <f t="shared" si="22"/>
        <v>#VALUE!</v>
      </c>
      <c r="F236" s="71" t="e">
        <f t="shared" si="23"/>
        <v>#VALUE!</v>
      </c>
      <c r="G236" s="70" t="e">
        <f t="shared" si="24"/>
        <v>#VALUE!</v>
      </c>
      <c r="H236" s="209" t="e">
        <f>_xlfn.IFS('WS-2, WS-3, &amp; WS-4'!$B$6='Watershed Precip Data'!$C$3,'Watershed Precip Data'!C238,'WS-2, WS-3, &amp; WS-4'!$B$6='Watershed Precip Data'!$D$3,'Watershed Precip Data'!D238,'WS-2, WS-3, &amp; WS-4'!$B$6='Watershed Precip Data'!$E$3,'Watershed Precip Data'!E238,'WS-2, WS-3, &amp; WS-4'!$B$6='Watershed Precip Data'!$F$3,'Watershed Precip Data'!F238,'WS-2, WS-3, &amp; WS-4'!$B$6='Watershed Precip Data'!$G$3,'Watershed Precip Data'!G238,'WS-2, WS-3, &amp; WS-4'!$B$6='Watershed Precip Data'!$H$3,'Watershed Precip Data'!H238,'WS-2, WS-3, &amp; WS-4'!$B$6='Watershed Precip Data'!$I$3,'Watershed Precip Data'!I238,'WS-2, WS-3, &amp; WS-4'!$B$6='Watershed Precip Data'!$J$3,'Watershed Precip Data'!J238,'WS-2, WS-3, &amp; WS-4'!$B$6='Watershed Precip Data'!$K$3,'Watershed Precip Data'!K238)</f>
        <v>#N/A</v>
      </c>
      <c r="I236" s="72" t="e">
        <f t="shared" si="19"/>
        <v>#N/A</v>
      </c>
      <c r="J236" s="73" t="e">
        <f>_xlfn.IFS('WS-2, WS-3, &amp; WS-4'!$B$18="Yes",MIN(K236,G235+C236),'WS-2, WS-3, &amp; WS-4'!$B$18="No",0)</f>
        <v>#N/A</v>
      </c>
      <c r="K236" s="76">
        <f t="shared" si="20"/>
        <v>0.155</v>
      </c>
    </row>
    <row r="237" spans="1:11">
      <c r="A237" s="19">
        <v>8</v>
      </c>
      <c r="B237" s="18">
        <v>22</v>
      </c>
      <c r="C237" s="70" t="e">
        <f>'WS-2, WS-3, &amp; WS-4'!$B$28*'Water Supply Calcs'!$N$7*H237</f>
        <v>#VALUE!</v>
      </c>
      <c r="D237" s="70" t="e">
        <f t="shared" si="21"/>
        <v>#VALUE!</v>
      </c>
      <c r="E237" s="70" t="e">
        <f t="shared" si="22"/>
        <v>#VALUE!</v>
      </c>
      <c r="F237" s="71" t="e">
        <f t="shared" si="23"/>
        <v>#VALUE!</v>
      </c>
      <c r="G237" s="70" t="e">
        <f t="shared" si="24"/>
        <v>#VALUE!</v>
      </c>
      <c r="H237" s="209" t="e">
        <f>_xlfn.IFS('WS-2, WS-3, &amp; WS-4'!$B$6='Watershed Precip Data'!$C$3,'Watershed Precip Data'!C239,'WS-2, WS-3, &amp; WS-4'!$B$6='Watershed Precip Data'!$D$3,'Watershed Precip Data'!D239,'WS-2, WS-3, &amp; WS-4'!$B$6='Watershed Precip Data'!$E$3,'Watershed Precip Data'!E239,'WS-2, WS-3, &amp; WS-4'!$B$6='Watershed Precip Data'!$F$3,'Watershed Precip Data'!F239,'WS-2, WS-3, &amp; WS-4'!$B$6='Watershed Precip Data'!$G$3,'Watershed Precip Data'!G239,'WS-2, WS-3, &amp; WS-4'!$B$6='Watershed Precip Data'!$H$3,'Watershed Precip Data'!H239,'WS-2, WS-3, &amp; WS-4'!$B$6='Watershed Precip Data'!$I$3,'Watershed Precip Data'!I239,'WS-2, WS-3, &amp; WS-4'!$B$6='Watershed Precip Data'!$J$3,'Watershed Precip Data'!J239,'WS-2, WS-3, &amp; WS-4'!$B$6='Watershed Precip Data'!$K$3,'Watershed Precip Data'!K239)</f>
        <v>#N/A</v>
      </c>
      <c r="I237" s="72" t="e">
        <f t="shared" si="19"/>
        <v>#N/A</v>
      </c>
      <c r="J237" s="73" t="e">
        <f>_xlfn.IFS('WS-2, WS-3, &amp; WS-4'!$B$18="Yes",MIN(K237,G236+C237),'WS-2, WS-3, &amp; WS-4'!$B$18="No",0)</f>
        <v>#N/A</v>
      </c>
      <c r="K237" s="76">
        <f t="shared" si="20"/>
        <v>0.155</v>
      </c>
    </row>
    <row r="238" spans="1:11">
      <c r="A238" s="19">
        <v>8</v>
      </c>
      <c r="B238" s="18">
        <v>23</v>
      </c>
      <c r="C238" s="70" t="e">
        <f>'WS-2, WS-3, &amp; WS-4'!$B$28*'Water Supply Calcs'!$N$7*H238</f>
        <v>#VALUE!</v>
      </c>
      <c r="D238" s="70" t="e">
        <f t="shared" si="21"/>
        <v>#VALUE!</v>
      </c>
      <c r="E238" s="70" t="e">
        <f t="shared" si="22"/>
        <v>#VALUE!</v>
      </c>
      <c r="F238" s="71" t="e">
        <f t="shared" si="23"/>
        <v>#VALUE!</v>
      </c>
      <c r="G238" s="70" t="e">
        <f t="shared" si="24"/>
        <v>#VALUE!</v>
      </c>
      <c r="H238" s="209" t="e">
        <f>_xlfn.IFS('WS-2, WS-3, &amp; WS-4'!$B$6='Watershed Precip Data'!$C$3,'Watershed Precip Data'!C240,'WS-2, WS-3, &amp; WS-4'!$B$6='Watershed Precip Data'!$D$3,'Watershed Precip Data'!D240,'WS-2, WS-3, &amp; WS-4'!$B$6='Watershed Precip Data'!$E$3,'Watershed Precip Data'!E240,'WS-2, WS-3, &amp; WS-4'!$B$6='Watershed Precip Data'!$F$3,'Watershed Precip Data'!F240,'WS-2, WS-3, &amp; WS-4'!$B$6='Watershed Precip Data'!$G$3,'Watershed Precip Data'!G240,'WS-2, WS-3, &amp; WS-4'!$B$6='Watershed Precip Data'!$H$3,'Watershed Precip Data'!H240,'WS-2, WS-3, &amp; WS-4'!$B$6='Watershed Precip Data'!$I$3,'Watershed Precip Data'!I240,'WS-2, WS-3, &amp; WS-4'!$B$6='Watershed Precip Data'!$J$3,'Watershed Precip Data'!J240,'WS-2, WS-3, &amp; WS-4'!$B$6='Watershed Precip Data'!$K$3,'Watershed Precip Data'!K240)</f>
        <v>#N/A</v>
      </c>
      <c r="I238" s="72" t="e">
        <f t="shared" si="19"/>
        <v>#N/A</v>
      </c>
      <c r="J238" s="73" t="e">
        <f>_xlfn.IFS('WS-2, WS-3, &amp; WS-4'!$B$18="Yes",MIN(K238,G237+C238),'WS-2, WS-3, &amp; WS-4'!$B$18="No",0)</f>
        <v>#N/A</v>
      </c>
      <c r="K238" s="76">
        <f t="shared" si="20"/>
        <v>0.155</v>
      </c>
    </row>
    <row r="239" spans="1:11">
      <c r="A239" s="19">
        <v>8</v>
      </c>
      <c r="B239" s="18">
        <v>24</v>
      </c>
      <c r="C239" s="70" t="e">
        <f>'WS-2, WS-3, &amp; WS-4'!$B$28*'Water Supply Calcs'!$N$7*H239</f>
        <v>#VALUE!</v>
      </c>
      <c r="D239" s="70" t="e">
        <f t="shared" si="21"/>
        <v>#VALUE!</v>
      </c>
      <c r="E239" s="70" t="e">
        <f t="shared" si="22"/>
        <v>#VALUE!</v>
      </c>
      <c r="F239" s="71" t="e">
        <f t="shared" si="23"/>
        <v>#VALUE!</v>
      </c>
      <c r="G239" s="70" t="e">
        <f t="shared" si="24"/>
        <v>#VALUE!</v>
      </c>
      <c r="H239" s="209" t="e">
        <f>_xlfn.IFS('WS-2, WS-3, &amp; WS-4'!$B$6='Watershed Precip Data'!$C$3,'Watershed Precip Data'!C241,'WS-2, WS-3, &amp; WS-4'!$B$6='Watershed Precip Data'!$D$3,'Watershed Precip Data'!D241,'WS-2, WS-3, &amp; WS-4'!$B$6='Watershed Precip Data'!$E$3,'Watershed Precip Data'!E241,'WS-2, WS-3, &amp; WS-4'!$B$6='Watershed Precip Data'!$F$3,'Watershed Precip Data'!F241,'WS-2, WS-3, &amp; WS-4'!$B$6='Watershed Precip Data'!$G$3,'Watershed Precip Data'!G241,'WS-2, WS-3, &amp; WS-4'!$B$6='Watershed Precip Data'!$H$3,'Watershed Precip Data'!H241,'WS-2, WS-3, &amp; WS-4'!$B$6='Watershed Precip Data'!$I$3,'Watershed Precip Data'!I241,'WS-2, WS-3, &amp; WS-4'!$B$6='Watershed Precip Data'!$J$3,'Watershed Precip Data'!J241,'WS-2, WS-3, &amp; WS-4'!$B$6='Watershed Precip Data'!$K$3,'Watershed Precip Data'!K241)</f>
        <v>#N/A</v>
      </c>
      <c r="I239" s="72" t="e">
        <f t="shared" si="19"/>
        <v>#N/A</v>
      </c>
      <c r="J239" s="73" t="e">
        <f>_xlfn.IFS('WS-2, WS-3, &amp; WS-4'!$B$18="Yes",MIN(K239,G238+C239),'WS-2, WS-3, &amp; WS-4'!$B$18="No",0)</f>
        <v>#N/A</v>
      </c>
      <c r="K239" s="76">
        <f t="shared" si="20"/>
        <v>0.155</v>
      </c>
    </row>
    <row r="240" spans="1:11">
      <c r="A240" s="19">
        <v>8</v>
      </c>
      <c r="B240" s="18">
        <v>25</v>
      </c>
      <c r="C240" s="70" t="e">
        <f>'WS-2, WS-3, &amp; WS-4'!$B$28*'Water Supply Calcs'!$N$7*H240</f>
        <v>#VALUE!</v>
      </c>
      <c r="D240" s="70" t="e">
        <f t="shared" si="21"/>
        <v>#VALUE!</v>
      </c>
      <c r="E240" s="70" t="e">
        <f t="shared" si="22"/>
        <v>#VALUE!</v>
      </c>
      <c r="F240" s="71" t="e">
        <f t="shared" si="23"/>
        <v>#VALUE!</v>
      </c>
      <c r="G240" s="70" t="e">
        <f t="shared" si="24"/>
        <v>#VALUE!</v>
      </c>
      <c r="H240" s="209" t="e">
        <f>_xlfn.IFS('WS-2, WS-3, &amp; WS-4'!$B$6='Watershed Precip Data'!$C$3,'Watershed Precip Data'!C242,'WS-2, WS-3, &amp; WS-4'!$B$6='Watershed Precip Data'!$D$3,'Watershed Precip Data'!D242,'WS-2, WS-3, &amp; WS-4'!$B$6='Watershed Precip Data'!$E$3,'Watershed Precip Data'!E242,'WS-2, WS-3, &amp; WS-4'!$B$6='Watershed Precip Data'!$F$3,'Watershed Precip Data'!F242,'WS-2, WS-3, &amp; WS-4'!$B$6='Watershed Precip Data'!$G$3,'Watershed Precip Data'!G242,'WS-2, WS-3, &amp; WS-4'!$B$6='Watershed Precip Data'!$H$3,'Watershed Precip Data'!H242,'WS-2, WS-3, &amp; WS-4'!$B$6='Watershed Precip Data'!$I$3,'Watershed Precip Data'!I242,'WS-2, WS-3, &amp; WS-4'!$B$6='Watershed Precip Data'!$J$3,'Watershed Precip Data'!J242,'WS-2, WS-3, &amp; WS-4'!$B$6='Watershed Precip Data'!$K$3,'Watershed Precip Data'!K242)</f>
        <v>#N/A</v>
      </c>
      <c r="I240" s="72" t="e">
        <f t="shared" si="19"/>
        <v>#N/A</v>
      </c>
      <c r="J240" s="73" t="e">
        <f>_xlfn.IFS('WS-2, WS-3, &amp; WS-4'!$B$18="Yes",MIN(K240,G239+C240),'WS-2, WS-3, &amp; WS-4'!$B$18="No",0)</f>
        <v>#N/A</v>
      </c>
      <c r="K240" s="76">
        <f t="shared" si="20"/>
        <v>0.155</v>
      </c>
    </row>
    <row r="241" spans="1:11">
      <c r="A241" s="19">
        <v>8</v>
      </c>
      <c r="B241" s="18">
        <v>26</v>
      </c>
      <c r="C241" s="70" t="e">
        <f>'WS-2, WS-3, &amp; WS-4'!$B$28*'Water Supply Calcs'!$N$7*H241</f>
        <v>#VALUE!</v>
      </c>
      <c r="D241" s="70" t="e">
        <f t="shared" si="21"/>
        <v>#VALUE!</v>
      </c>
      <c r="E241" s="70" t="e">
        <f t="shared" si="22"/>
        <v>#VALUE!</v>
      </c>
      <c r="F241" s="71" t="e">
        <f t="shared" si="23"/>
        <v>#VALUE!</v>
      </c>
      <c r="G241" s="70" t="e">
        <f t="shared" si="24"/>
        <v>#VALUE!</v>
      </c>
      <c r="H241" s="209" t="e">
        <f>_xlfn.IFS('WS-2, WS-3, &amp; WS-4'!$B$6='Watershed Precip Data'!$C$3,'Watershed Precip Data'!C243,'WS-2, WS-3, &amp; WS-4'!$B$6='Watershed Precip Data'!$D$3,'Watershed Precip Data'!D243,'WS-2, WS-3, &amp; WS-4'!$B$6='Watershed Precip Data'!$E$3,'Watershed Precip Data'!E243,'WS-2, WS-3, &amp; WS-4'!$B$6='Watershed Precip Data'!$F$3,'Watershed Precip Data'!F243,'WS-2, WS-3, &amp; WS-4'!$B$6='Watershed Precip Data'!$G$3,'Watershed Precip Data'!G243,'WS-2, WS-3, &amp; WS-4'!$B$6='Watershed Precip Data'!$H$3,'Watershed Precip Data'!H243,'WS-2, WS-3, &amp; WS-4'!$B$6='Watershed Precip Data'!$I$3,'Watershed Precip Data'!I243,'WS-2, WS-3, &amp; WS-4'!$B$6='Watershed Precip Data'!$J$3,'Watershed Precip Data'!J243,'WS-2, WS-3, &amp; WS-4'!$B$6='Watershed Precip Data'!$K$3,'Watershed Precip Data'!K243)</f>
        <v>#N/A</v>
      </c>
      <c r="I241" s="72" t="e">
        <f t="shared" si="19"/>
        <v>#N/A</v>
      </c>
      <c r="J241" s="73" t="e">
        <f>_xlfn.IFS('WS-2, WS-3, &amp; WS-4'!$B$18="Yes",MIN(K241,G240+C241),'WS-2, WS-3, &amp; WS-4'!$B$18="No",0)</f>
        <v>#N/A</v>
      </c>
      <c r="K241" s="76">
        <f t="shared" si="20"/>
        <v>0.155</v>
      </c>
    </row>
    <row r="242" spans="1:11">
      <c r="A242" s="19">
        <v>8</v>
      </c>
      <c r="B242" s="18">
        <v>27</v>
      </c>
      <c r="C242" s="70" t="e">
        <f>'WS-2, WS-3, &amp; WS-4'!$B$28*'Water Supply Calcs'!$N$7*H242</f>
        <v>#VALUE!</v>
      </c>
      <c r="D242" s="70" t="e">
        <f t="shared" si="21"/>
        <v>#VALUE!</v>
      </c>
      <c r="E242" s="70" t="e">
        <f t="shared" si="22"/>
        <v>#VALUE!</v>
      </c>
      <c r="F242" s="71" t="e">
        <f t="shared" si="23"/>
        <v>#VALUE!</v>
      </c>
      <c r="G242" s="70" t="e">
        <f t="shared" si="24"/>
        <v>#VALUE!</v>
      </c>
      <c r="H242" s="209" t="e">
        <f>_xlfn.IFS('WS-2, WS-3, &amp; WS-4'!$B$6='Watershed Precip Data'!$C$3,'Watershed Precip Data'!C244,'WS-2, WS-3, &amp; WS-4'!$B$6='Watershed Precip Data'!$D$3,'Watershed Precip Data'!D244,'WS-2, WS-3, &amp; WS-4'!$B$6='Watershed Precip Data'!$E$3,'Watershed Precip Data'!E244,'WS-2, WS-3, &amp; WS-4'!$B$6='Watershed Precip Data'!$F$3,'Watershed Precip Data'!F244,'WS-2, WS-3, &amp; WS-4'!$B$6='Watershed Precip Data'!$G$3,'Watershed Precip Data'!G244,'WS-2, WS-3, &amp; WS-4'!$B$6='Watershed Precip Data'!$H$3,'Watershed Precip Data'!H244,'WS-2, WS-3, &amp; WS-4'!$B$6='Watershed Precip Data'!$I$3,'Watershed Precip Data'!I244,'WS-2, WS-3, &amp; WS-4'!$B$6='Watershed Precip Data'!$J$3,'Watershed Precip Data'!J244,'WS-2, WS-3, &amp; WS-4'!$B$6='Watershed Precip Data'!$K$3,'Watershed Precip Data'!K244)</f>
        <v>#N/A</v>
      </c>
      <c r="I242" s="72" t="e">
        <f t="shared" si="19"/>
        <v>#N/A</v>
      </c>
      <c r="J242" s="73" t="e">
        <f>_xlfn.IFS('WS-2, WS-3, &amp; WS-4'!$B$18="Yes",MIN(K242,G241+C242),'WS-2, WS-3, &amp; WS-4'!$B$18="No",0)</f>
        <v>#N/A</v>
      </c>
      <c r="K242" s="76">
        <f t="shared" si="20"/>
        <v>0.155</v>
      </c>
    </row>
    <row r="243" spans="1:11">
      <c r="A243" s="19">
        <v>8</v>
      </c>
      <c r="B243" s="18">
        <v>28</v>
      </c>
      <c r="C243" s="70" t="e">
        <f>'WS-2, WS-3, &amp; WS-4'!$B$28*'Water Supply Calcs'!$N$7*H243</f>
        <v>#VALUE!</v>
      </c>
      <c r="D243" s="70" t="e">
        <f t="shared" si="21"/>
        <v>#VALUE!</v>
      </c>
      <c r="E243" s="70" t="e">
        <f t="shared" si="22"/>
        <v>#VALUE!</v>
      </c>
      <c r="F243" s="71" t="e">
        <f t="shared" si="23"/>
        <v>#VALUE!</v>
      </c>
      <c r="G243" s="70" t="e">
        <f t="shared" si="24"/>
        <v>#VALUE!</v>
      </c>
      <c r="H243" s="209" t="e">
        <f>_xlfn.IFS('WS-2, WS-3, &amp; WS-4'!$B$6='Watershed Precip Data'!$C$3,'Watershed Precip Data'!C245,'WS-2, WS-3, &amp; WS-4'!$B$6='Watershed Precip Data'!$D$3,'Watershed Precip Data'!D245,'WS-2, WS-3, &amp; WS-4'!$B$6='Watershed Precip Data'!$E$3,'Watershed Precip Data'!E245,'WS-2, WS-3, &amp; WS-4'!$B$6='Watershed Precip Data'!$F$3,'Watershed Precip Data'!F245,'WS-2, WS-3, &amp; WS-4'!$B$6='Watershed Precip Data'!$G$3,'Watershed Precip Data'!G245,'WS-2, WS-3, &amp; WS-4'!$B$6='Watershed Precip Data'!$H$3,'Watershed Precip Data'!H245,'WS-2, WS-3, &amp; WS-4'!$B$6='Watershed Precip Data'!$I$3,'Watershed Precip Data'!I245,'WS-2, WS-3, &amp; WS-4'!$B$6='Watershed Precip Data'!$J$3,'Watershed Precip Data'!J245,'WS-2, WS-3, &amp; WS-4'!$B$6='Watershed Precip Data'!$K$3,'Watershed Precip Data'!K245)</f>
        <v>#N/A</v>
      </c>
      <c r="I243" s="72" t="e">
        <f t="shared" si="19"/>
        <v>#N/A</v>
      </c>
      <c r="J243" s="73" t="e">
        <f>_xlfn.IFS('WS-2, WS-3, &amp; WS-4'!$B$18="Yes",MIN(K243,G242+C243),'WS-2, WS-3, &amp; WS-4'!$B$18="No",0)</f>
        <v>#N/A</v>
      </c>
      <c r="K243" s="76">
        <f t="shared" si="20"/>
        <v>0.155</v>
      </c>
    </row>
    <row r="244" spans="1:11">
      <c r="A244" s="19">
        <v>8</v>
      </c>
      <c r="B244" s="18">
        <v>29</v>
      </c>
      <c r="C244" s="70" t="e">
        <f>'WS-2, WS-3, &amp; WS-4'!$B$28*'Water Supply Calcs'!$N$7*H244</f>
        <v>#VALUE!</v>
      </c>
      <c r="D244" s="70" t="e">
        <f t="shared" si="21"/>
        <v>#VALUE!</v>
      </c>
      <c r="E244" s="70" t="e">
        <f t="shared" si="22"/>
        <v>#VALUE!</v>
      </c>
      <c r="F244" s="71" t="e">
        <f t="shared" si="23"/>
        <v>#VALUE!</v>
      </c>
      <c r="G244" s="70" t="e">
        <f t="shared" si="24"/>
        <v>#VALUE!</v>
      </c>
      <c r="H244" s="209" t="e">
        <f>_xlfn.IFS('WS-2, WS-3, &amp; WS-4'!$B$6='Watershed Precip Data'!$C$3,'Watershed Precip Data'!C246,'WS-2, WS-3, &amp; WS-4'!$B$6='Watershed Precip Data'!$D$3,'Watershed Precip Data'!D246,'WS-2, WS-3, &amp; WS-4'!$B$6='Watershed Precip Data'!$E$3,'Watershed Precip Data'!E246,'WS-2, WS-3, &amp; WS-4'!$B$6='Watershed Precip Data'!$F$3,'Watershed Precip Data'!F246,'WS-2, WS-3, &amp; WS-4'!$B$6='Watershed Precip Data'!$G$3,'Watershed Precip Data'!G246,'WS-2, WS-3, &amp; WS-4'!$B$6='Watershed Precip Data'!$H$3,'Watershed Precip Data'!H246,'WS-2, WS-3, &amp; WS-4'!$B$6='Watershed Precip Data'!$I$3,'Watershed Precip Data'!I246,'WS-2, WS-3, &amp; WS-4'!$B$6='Watershed Precip Data'!$J$3,'Watershed Precip Data'!J246,'WS-2, WS-3, &amp; WS-4'!$B$6='Watershed Precip Data'!$K$3,'Watershed Precip Data'!K246)</f>
        <v>#N/A</v>
      </c>
      <c r="I244" s="72" t="e">
        <f t="shared" si="19"/>
        <v>#N/A</v>
      </c>
      <c r="J244" s="73" t="e">
        <f>_xlfn.IFS('WS-2, WS-3, &amp; WS-4'!$B$18="Yes",MIN(K244,G243+C244),'WS-2, WS-3, &amp; WS-4'!$B$18="No",0)</f>
        <v>#N/A</v>
      </c>
      <c r="K244" s="76">
        <f t="shared" si="20"/>
        <v>0.155</v>
      </c>
    </row>
    <row r="245" spans="1:11">
      <c r="A245" s="19">
        <v>8</v>
      </c>
      <c r="B245" s="18">
        <v>30</v>
      </c>
      <c r="C245" s="70" t="e">
        <f>'WS-2, WS-3, &amp; WS-4'!$B$28*'Water Supply Calcs'!$N$7*H245</f>
        <v>#VALUE!</v>
      </c>
      <c r="D245" s="70" t="e">
        <f t="shared" si="21"/>
        <v>#VALUE!</v>
      </c>
      <c r="E245" s="70" t="e">
        <f t="shared" si="22"/>
        <v>#VALUE!</v>
      </c>
      <c r="F245" s="71" t="e">
        <f t="shared" si="23"/>
        <v>#VALUE!</v>
      </c>
      <c r="G245" s="70" t="e">
        <f t="shared" si="24"/>
        <v>#VALUE!</v>
      </c>
      <c r="H245" s="209" t="e">
        <f>_xlfn.IFS('WS-2, WS-3, &amp; WS-4'!$B$6='Watershed Precip Data'!$C$3,'Watershed Precip Data'!C247,'WS-2, WS-3, &amp; WS-4'!$B$6='Watershed Precip Data'!$D$3,'Watershed Precip Data'!D247,'WS-2, WS-3, &amp; WS-4'!$B$6='Watershed Precip Data'!$E$3,'Watershed Precip Data'!E247,'WS-2, WS-3, &amp; WS-4'!$B$6='Watershed Precip Data'!$F$3,'Watershed Precip Data'!F247,'WS-2, WS-3, &amp; WS-4'!$B$6='Watershed Precip Data'!$G$3,'Watershed Precip Data'!G247,'WS-2, WS-3, &amp; WS-4'!$B$6='Watershed Precip Data'!$H$3,'Watershed Precip Data'!H247,'WS-2, WS-3, &amp; WS-4'!$B$6='Watershed Precip Data'!$I$3,'Watershed Precip Data'!I247,'WS-2, WS-3, &amp; WS-4'!$B$6='Watershed Precip Data'!$J$3,'Watershed Precip Data'!J247,'WS-2, WS-3, &amp; WS-4'!$B$6='Watershed Precip Data'!$K$3,'Watershed Precip Data'!K247)</f>
        <v>#N/A</v>
      </c>
      <c r="I245" s="72" t="e">
        <f t="shared" si="19"/>
        <v>#N/A</v>
      </c>
      <c r="J245" s="73" t="e">
        <f>_xlfn.IFS('WS-2, WS-3, &amp; WS-4'!$B$18="Yes",MIN(K245,G244+C245),'WS-2, WS-3, &amp; WS-4'!$B$18="No",0)</f>
        <v>#N/A</v>
      </c>
      <c r="K245" s="76">
        <f t="shared" si="20"/>
        <v>0.155</v>
      </c>
    </row>
    <row r="246" spans="1:11">
      <c r="A246" s="19">
        <v>8</v>
      </c>
      <c r="B246" s="18">
        <v>31</v>
      </c>
      <c r="C246" s="70" t="e">
        <f>'WS-2, WS-3, &amp; WS-4'!$B$28*'Water Supply Calcs'!$N$7*H246</f>
        <v>#VALUE!</v>
      </c>
      <c r="D246" s="70" t="e">
        <f t="shared" si="21"/>
        <v>#VALUE!</v>
      </c>
      <c r="E246" s="70" t="e">
        <f t="shared" si="22"/>
        <v>#VALUE!</v>
      </c>
      <c r="F246" s="71" t="e">
        <f t="shared" si="23"/>
        <v>#VALUE!</v>
      </c>
      <c r="G246" s="70" t="e">
        <f t="shared" si="24"/>
        <v>#VALUE!</v>
      </c>
      <c r="H246" s="209" t="e">
        <f>_xlfn.IFS('WS-2, WS-3, &amp; WS-4'!$B$6='Watershed Precip Data'!$C$3,'Watershed Precip Data'!C248,'WS-2, WS-3, &amp; WS-4'!$B$6='Watershed Precip Data'!$D$3,'Watershed Precip Data'!D248,'WS-2, WS-3, &amp; WS-4'!$B$6='Watershed Precip Data'!$E$3,'Watershed Precip Data'!E248,'WS-2, WS-3, &amp; WS-4'!$B$6='Watershed Precip Data'!$F$3,'Watershed Precip Data'!F248,'WS-2, WS-3, &amp; WS-4'!$B$6='Watershed Precip Data'!$G$3,'Watershed Precip Data'!G248,'WS-2, WS-3, &amp; WS-4'!$B$6='Watershed Precip Data'!$H$3,'Watershed Precip Data'!H248,'WS-2, WS-3, &amp; WS-4'!$B$6='Watershed Precip Data'!$I$3,'Watershed Precip Data'!I248,'WS-2, WS-3, &amp; WS-4'!$B$6='Watershed Precip Data'!$J$3,'Watershed Precip Data'!J248,'WS-2, WS-3, &amp; WS-4'!$B$6='Watershed Precip Data'!$K$3,'Watershed Precip Data'!K248)</f>
        <v>#N/A</v>
      </c>
      <c r="I246" s="72" t="e">
        <f t="shared" si="19"/>
        <v>#N/A</v>
      </c>
      <c r="J246" s="73" t="e">
        <f>_xlfn.IFS('WS-2, WS-3, &amp; WS-4'!$B$18="Yes",MIN(K246,G245+C246),'WS-2, WS-3, &amp; WS-4'!$B$18="No",0)</f>
        <v>#N/A</v>
      </c>
      <c r="K246" s="76">
        <f t="shared" si="20"/>
        <v>0.155</v>
      </c>
    </row>
    <row r="247" spans="1:11">
      <c r="A247" s="19">
        <v>9</v>
      </c>
      <c r="B247" s="18">
        <v>1</v>
      </c>
      <c r="C247" s="70" t="e">
        <f>'WS-2, WS-3, &amp; WS-4'!$B$28*'Water Supply Calcs'!$N$7*H247</f>
        <v>#VALUE!</v>
      </c>
      <c r="D247" s="70" t="e">
        <f t="shared" si="21"/>
        <v>#VALUE!</v>
      </c>
      <c r="E247" s="70" t="e">
        <f t="shared" si="22"/>
        <v>#VALUE!</v>
      </c>
      <c r="F247" s="71" t="e">
        <f t="shared" si="23"/>
        <v>#VALUE!</v>
      </c>
      <c r="G247" s="70" t="e">
        <f t="shared" si="24"/>
        <v>#VALUE!</v>
      </c>
      <c r="H247" s="209" t="e">
        <f>_xlfn.IFS('WS-2, WS-3, &amp; WS-4'!$B$6='Watershed Precip Data'!$C$3,'Watershed Precip Data'!C249,'WS-2, WS-3, &amp; WS-4'!$B$6='Watershed Precip Data'!$D$3,'Watershed Precip Data'!D249,'WS-2, WS-3, &amp; WS-4'!$B$6='Watershed Precip Data'!$E$3,'Watershed Precip Data'!E249,'WS-2, WS-3, &amp; WS-4'!$B$6='Watershed Precip Data'!$F$3,'Watershed Precip Data'!F249,'WS-2, WS-3, &amp; WS-4'!$B$6='Watershed Precip Data'!$G$3,'Watershed Precip Data'!G249,'WS-2, WS-3, &amp; WS-4'!$B$6='Watershed Precip Data'!$H$3,'Watershed Precip Data'!H249,'WS-2, WS-3, &amp; WS-4'!$B$6='Watershed Precip Data'!$I$3,'Watershed Precip Data'!I249,'WS-2, WS-3, &amp; WS-4'!$B$6='Watershed Precip Data'!$J$3,'Watershed Precip Data'!J249,'WS-2, WS-3, &amp; WS-4'!$B$6='Watershed Precip Data'!$K$3,'Watershed Precip Data'!K249)</f>
        <v>#N/A</v>
      </c>
      <c r="I247" s="72" t="e">
        <f t="shared" si="19"/>
        <v>#N/A</v>
      </c>
      <c r="J247" s="73" t="e">
        <f>_xlfn.IFS('WS-2, WS-3, &amp; WS-4'!$B$18="Yes",MIN(K247,G246+C247),'WS-2, WS-3, &amp; WS-4'!$B$18="No",0)</f>
        <v>#N/A</v>
      </c>
      <c r="K247" s="76">
        <f t="shared" si="20"/>
        <v>0.13</v>
      </c>
    </row>
    <row r="248" spans="1:11">
      <c r="A248" s="19">
        <v>9</v>
      </c>
      <c r="B248" s="18">
        <v>2</v>
      </c>
      <c r="C248" s="70" t="e">
        <f>'WS-2, WS-3, &amp; WS-4'!$B$28*'Water Supply Calcs'!$N$7*H248</f>
        <v>#VALUE!</v>
      </c>
      <c r="D248" s="70" t="e">
        <f t="shared" si="21"/>
        <v>#VALUE!</v>
      </c>
      <c r="E248" s="70" t="e">
        <f t="shared" si="22"/>
        <v>#VALUE!</v>
      </c>
      <c r="F248" s="71" t="e">
        <f t="shared" si="23"/>
        <v>#VALUE!</v>
      </c>
      <c r="G248" s="70" t="e">
        <f t="shared" si="24"/>
        <v>#VALUE!</v>
      </c>
      <c r="H248" s="209" t="e">
        <f>_xlfn.IFS('WS-2, WS-3, &amp; WS-4'!$B$6='Watershed Precip Data'!$C$3,'Watershed Precip Data'!C250,'WS-2, WS-3, &amp; WS-4'!$B$6='Watershed Precip Data'!$D$3,'Watershed Precip Data'!D250,'WS-2, WS-3, &amp; WS-4'!$B$6='Watershed Precip Data'!$E$3,'Watershed Precip Data'!E250,'WS-2, WS-3, &amp; WS-4'!$B$6='Watershed Precip Data'!$F$3,'Watershed Precip Data'!F250,'WS-2, WS-3, &amp; WS-4'!$B$6='Watershed Precip Data'!$G$3,'Watershed Precip Data'!G250,'WS-2, WS-3, &amp; WS-4'!$B$6='Watershed Precip Data'!$H$3,'Watershed Precip Data'!H250,'WS-2, WS-3, &amp; WS-4'!$B$6='Watershed Precip Data'!$I$3,'Watershed Precip Data'!I250,'WS-2, WS-3, &amp; WS-4'!$B$6='Watershed Precip Data'!$J$3,'Watershed Precip Data'!J250,'WS-2, WS-3, &amp; WS-4'!$B$6='Watershed Precip Data'!$K$3,'Watershed Precip Data'!K250)</f>
        <v>#N/A</v>
      </c>
      <c r="I248" s="72" t="e">
        <f t="shared" si="19"/>
        <v>#N/A</v>
      </c>
      <c r="J248" s="73" t="e">
        <f>_xlfn.IFS('WS-2, WS-3, &amp; WS-4'!$B$18="Yes",MIN(K248,G247+C248),'WS-2, WS-3, &amp; WS-4'!$B$18="No",0)</f>
        <v>#N/A</v>
      </c>
      <c r="K248" s="76">
        <f t="shared" si="20"/>
        <v>0.13</v>
      </c>
    </row>
    <row r="249" spans="1:11">
      <c r="A249" s="19">
        <v>9</v>
      </c>
      <c r="B249" s="18">
        <v>3</v>
      </c>
      <c r="C249" s="70" t="e">
        <f>'WS-2, WS-3, &amp; WS-4'!$B$28*'Water Supply Calcs'!$N$7*H249</f>
        <v>#VALUE!</v>
      </c>
      <c r="D249" s="70" t="e">
        <f t="shared" si="21"/>
        <v>#VALUE!</v>
      </c>
      <c r="E249" s="70" t="e">
        <f t="shared" si="22"/>
        <v>#VALUE!</v>
      </c>
      <c r="F249" s="71" t="e">
        <f t="shared" si="23"/>
        <v>#VALUE!</v>
      </c>
      <c r="G249" s="70" t="e">
        <f t="shared" si="24"/>
        <v>#VALUE!</v>
      </c>
      <c r="H249" s="209" t="e">
        <f>_xlfn.IFS('WS-2, WS-3, &amp; WS-4'!$B$6='Watershed Precip Data'!$C$3,'Watershed Precip Data'!C251,'WS-2, WS-3, &amp; WS-4'!$B$6='Watershed Precip Data'!$D$3,'Watershed Precip Data'!D251,'WS-2, WS-3, &amp; WS-4'!$B$6='Watershed Precip Data'!$E$3,'Watershed Precip Data'!E251,'WS-2, WS-3, &amp; WS-4'!$B$6='Watershed Precip Data'!$F$3,'Watershed Precip Data'!F251,'WS-2, WS-3, &amp; WS-4'!$B$6='Watershed Precip Data'!$G$3,'Watershed Precip Data'!G251,'WS-2, WS-3, &amp; WS-4'!$B$6='Watershed Precip Data'!$H$3,'Watershed Precip Data'!H251,'WS-2, WS-3, &amp; WS-4'!$B$6='Watershed Precip Data'!$I$3,'Watershed Precip Data'!I251,'WS-2, WS-3, &amp; WS-4'!$B$6='Watershed Precip Data'!$J$3,'Watershed Precip Data'!J251,'WS-2, WS-3, &amp; WS-4'!$B$6='Watershed Precip Data'!$K$3,'Watershed Precip Data'!K251)</f>
        <v>#N/A</v>
      </c>
      <c r="I249" s="72" t="e">
        <f t="shared" si="19"/>
        <v>#N/A</v>
      </c>
      <c r="J249" s="73" t="e">
        <f>_xlfn.IFS('WS-2, WS-3, &amp; WS-4'!$B$18="Yes",MIN(K249,G248+C249),'WS-2, WS-3, &amp; WS-4'!$B$18="No",0)</f>
        <v>#N/A</v>
      </c>
      <c r="K249" s="76">
        <f t="shared" si="20"/>
        <v>0.13</v>
      </c>
    </row>
    <row r="250" spans="1:11">
      <c r="A250" s="19">
        <v>9</v>
      </c>
      <c r="B250" s="18">
        <v>4</v>
      </c>
      <c r="C250" s="70" t="e">
        <f>'WS-2, WS-3, &amp; WS-4'!$B$28*'Water Supply Calcs'!$N$7*H250</f>
        <v>#VALUE!</v>
      </c>
      <c r="D250" s="70" t="e">
        <f t="shared" si="21"/>
        <v>#VALUE!</v>
      </c>
      <c r="E250" s="70" t="e">
        <f t="shared" si="22"/>
        <v>#VALUE!</v>
      </c>
      <c r="F250" s="71" t="e">
        <f t="shared" si="23"/>
        <v>#VALUE!</v>
      </c>
      <c r="G250" s="70" t="e">
        <f t="shared" si="24"/>
        <v>#VALUE!</v>
      </c>
      <c r="H250" s="209" t="e">
        <f>_xlfn.IFS('WS-2, WS-3, &amp; WS-4'!$B$6='Watershed Precip Data'!$C$3,'Watershed Precip Data'!C252,'WS-2, WS-3, &amp; WS-4'!$B$6='Watershed Precip Data'!$D$3,'Watershed Precip Data'!D252,'WS-2, WS-3, &amp; WS-4'!$B$6='Watershed Precip Data'!$E$3,'Watershed Precip Data'!E252,'WS-2, WS-3, &amp; WS-4'!$B$6='Watershed Precip Data'!$F$3,'Watershed Precip Data'!F252,'WS-2, WS-3, &amp; WS-4'!$B$6='Watershed Precip Data'!$G$3,'Watershed Precip Data'!G252,'WS-2, WS-3, &amp; WS-4'!$B$6='Watershed Precip Data'!$H$3,'Watershed Precip Data'!H252,'WS-2, WS-3, &amp; WS-4'!$B$6='Watershed Precip Data'!$I$3,'Watershed Precip Data'!I252,'WS-2, WS-3, &amp; WS-4'!$B$6='Watershed Precip Data'!$J$3,'Watershed Precip Data'!J252,'WS-2, WS-3, &amp; WS-4'!$B$6='Watershed Precip Data'!$K$3,'Watershed Precip Data'!K252)</f>
        <v>#N/A</v>
      </c>
      <c r="I250" s="72" t="e">
        <f t="shared" si="19"/>
        <v>#N/A</v>
      </c>
      <c r="J250" s="73" t="e">
        <f>_xlfn.IFS('WS-2, WS-3, &amp; WS-4'!$B$18="Yes",MIN(K250,G249+C250),'WS-2, WS-3, &amp; WS-4'!$B$18="No",0)</f>
        <v>#N/A</v>
      </c>
      <c r="K250" s="76">
        <f t="shared" si="20"/>
        <v>0.13</v>
      </c>
    </row>
    <row r="251" spans="1:11">
      <c r="A251" s="19">
        <v>9</v>
      </c>
      <c r="B251" s="18">
        <v>5</v>
      </c>
      <c r="C251" s="70" t="e">
        <f>'WS-2, WS-3, &amp; WS-4'!$B$28*'Water Supply Calcs'!$N$7*H251</f>
        <v>#VALUE!</v>
      </c>
      <c r="D251" s="70" t="e">
        <f t="shared" si="21"/>
        <v>#VALUE!</v>
      </c>
      <c r="E251" s="70" t="e">
        <f t="shared" si="22"/>
        <v>#VALUE!</v>
      </c>
      <c r="F251" s="71" t="e">
        <f t="shared" si="23"/>
        <v>#VALUE!</v>
      </c>
      <c r="G251" s="70" t="e">
        <f t="shared" si="24"/>
        <v>#VALUE!</v>
      </c>
      <c r="H251" s="209" t="e">
        <f>_xlfn.IFS('WS-2, WS-3, &amp; WS-4'!$B$6='Watershed Precip Data'!$C$3,'Watershed Precip Data'!C253,'WS-2, WS-3, &amp; WS-4'!$B$6='Watershed Precip Data'!$D$3,'Watershed Precip Data'!D253,'WS-2, WS-3, &amp; WS-4'!$B$6='Watershed Precip Data'!$E$3,'Watershed Precip Data'!E253,'WS-2, WS-3, &amp; WS-4'!$B$6='Watershed Precip Data'!$F$3,'Watershed Precip Data'!F253,'WS-2, WS-3, &amp; WS-4'!$B$6='Watershed Precip Data'!$G$3,'Watershed Precip Data'!G253,'WS-2, WS-3, &amp; WS-4'!$B$6='Watershed Precip Data'!$H$3,'Watershed Precip Data'!H253,'WS-2, WS-3, &amp; WS-4'!$B$6='Watershed Precip Data'!$I$3,'Watershed Precip Data'!I253,'WS-2, WS-3, &amp; WS-4'!$B$6='Watershed Precip Data'!$J$3,'Watershed Precip Data'!J253,'WS-2, WS-3, &amp; WS-4'!$B$6='Watershed Precip Data'!$K$3,'Watershed Precip Data'!K253)</f>
        <v>#N/A</v>
      </c>
      <c r="I251" s="72" t="e">
        <f t="shared" si="19"/>
        <v>#N/A</v>
      </c>
      <c r="J251" s="73" t="e">
        <f>_xlfn.IFS('WS-2, WS-3, &amp; WS-4'!$B$18="Yes",MIN(K251,G250+C251),'WS-2, WS-3, &amp; WS-4'!$B$18="No",0)</f>
        <v>#N/A</v>
      </c>
      <c r="K251" s="76">
        <f t="shared" si="20"/>
        <v>0.13</v>
      </c>
    </row>
    <row r="252" spans="1:11">
      <c r="A252" s="19">
        <v>9</v>
      </c>
      <c r="B252" s="18">
        <v>6</v>
      </c>
      <c r="C252" s="70" t="e">
        <f>'WS-2, WS-3, &amp; WS-4'!$B$28*'Water Supply Calcs'!$N$7*H252</f>
        <v>#VALUE!</v>
      </c>
      <c r="D252" s="70" t="e">
        <f t="shared" si="21"/>
        <v>#VALUE!</v>
      </c>
      <c r="E252" s="70" t="e">
        <f t="shared" si="22"/>
        <v>#VALUE!</v>
      </c>
      <c r="F252" s="71" t="e">
        <f t="shared" si="23"/>
        <v>#VALUE!</v>
      </c>
      <c r="G252" s="70" t="e">
        <f t="shared" si="24"/>
        <v>#VALUE!</v>
      </c>
      <c r="H252" s="209" t="e">
        <f>_xlfn.IFS('WS-2, WS-3, &amp; WS-4'!$B$6='Watershed Precip Data'!$C$3,'Watershed Precip Data'!C254,'WS-2, WS-3, &amp; WS-4'!$B$6='Watershed Precip Data'!$D$3,'Watershed Precip Data'!D254,'WS-2, WS-3, &amp; WS-4'!$B$6='Watershed Precip Data'!$E$3,'Watershed Precip Data'!E254,'WS-2, WS-3, &amp; WS-4'!$B$6='Watershed Precip Data'!$F$3,'Watershed Precip Data'!F254,'WS-2, WS-3, &amp; WS-4'!$B$6='Watershed Precip Data'!$G$3,'Watershed Precip Data'!G254,'WS-2, WS-3, &amp; WS-4'!$B$6='Watershed Precip Data'!$H$3,'Watershed Precip Data'!H254,'WS-2, WS-3, &amp; WS-4'!$B$6='Watershed Precip Data'!$I$3,'Watershed Precip Data'!I254,'WS-2, WS-3, &amp; WS-4'!$B$6='Watershed Precip Data'!$J$3,'Watershed Precip Data'!J254,'WS-2, WS-3, &amp; WS-4'!$B$6='Watershed Precip Data'!$K$3,'Watershed Precip Data'!K254)</f>
        <v>#N/A</v>
      </c>
      <c r="I252" s="72" t="e">
        <f t="shared" si="19"/>
        <v>#N/A</v>
      </c>
      <c r="J252" s="73" t="e">
        <f>_xlfn.IFS('WS-2, WS-3, &amp; WS-4'!$B$18="Yes",MIN(K252,G251+C252),'WS-2, WS-3, &amp; WS-4'!$B$18="No",0)</f>
        <v>#N/A</v>
      </c>
      <c r="K252" s="76">
        <f t="shared" si="20"/>
        <v>0.13</v>
      </c>
    </row>
    <row r="253" spans="1:11">
      <c r="A253" s="19">
        <v>9</v>
      </c>
      <c r="B253" s="18">
        <v>7</v>
      </c>
      <c r="C253" s="70" t="e">
        <f>'WS-2, WS-3, &amp; WS-4'!$B$28*'Water Supply Calcs'!$N$7*H253</f>
        <v>#VALUE!</v>
      </c>
      <c r="D253" s="70" t="e">
        <f t="shared" si="21"/>
        <v>#VALUE!</v>
      </c>
      <c r="E253" s="70" t="e">
        <f t="shared" si="22"/>
        <v>#VALUE!</v>
      </c>
      <c r="F253" s="71" t="e">
        <f t="shared" si="23"/>
        <v>#VALUE!</v>
      </c>
      <c r="G253" s="70" t="e">
        <f t="shared" si="24"/>
        <v>#VALUE!</v>
      </c>
      <c r="H253" s="209" t="e">
        <f>_xlfn.IFS('WS-2, WS-3, &amp; WS-4'!$B$6='Watershed Precip Data'!$C$3,'Watershed Precip Data'!C255,'WS-2, WS-3, &amp; WS-4'!$B$6='Watershed Precip Data'!$D$3,'Watershed Precip Data'!D255,'WS-2, WS-3, &amp; WS-4'!$B$6='Watershed Precip Data'!$E$3,'Watershed Precip Data'!E255,'WS-2, WS-3, &amp; WS-4'!$B$6='Watershed Precip Data'!$F$3,'Watershed Precip Data'!F255,'WS-2, WS-3, &amp; WS-4'!$B$6='Watershed Precip Data'!$G$3,'Watershed Precip Data'!G255,'WS-2, WS-3, &amp; WS-4'!$B$6='Watershed Precip Data'!$H$3,'Watershed Precip Data'!H255,'WS-2, WS-3, &amp; WS-4'!$B$6='Watershed Precip Data'!$I$3,'Watershed Precip Data'!I255,'WS-2, WS-3, &amp; WS-4'!$B$6='Watershed Precip Data'!$J$3,'Watershed Precip Data'!J255,'WS-2, WS-3, &amp; WS-4'!$B$6='Watershed Precip Data'!$K$3,'Watershed Precip Data'!K255)</f>
        <v>#N/A</v>
      </c>
      <c r="I253" s="72" t="e">
        <f t="shared" si="19"/>
        <v>#N/A</v>
      </c>
      <c r="J253" s="73" t="e">
        <f>_xlfn.IFS('WS-2, WS-3, &amp; WS-4'!$B$18="Yes",MIN(K253,G252+C253),'WS-2, WS-3, &amp; WS-4'!$B$18="No",0)</f>
        <v>#N/A</v>
      </c>
      <c r="K253" s="76">
        <f t="shared" si="20"/>
        <v>0.13</v>
      </c>
    </row>
    <row r="254" spans="1:11">
      <c r="A254" s="19">
        <v>9</v>
      </c>
      <c r="B254" s="18">
        <v>8</v>
      </c>
      <c r="C254" s="70" t="e">
        <f>'WS-2, WS-3, &amp; WS-4'!$B$28*'Water Supply Calcs'!$N$7*H254</f>
        <v>#VALUE!</v>
      </c>
      <c r="D254" s="70" t="e">
        <f t="shared" si="21"/>
        <v>#VALUE!</v>
      </c>
      <c r="E254" s="70" t="e">
        <f t="shared" si="22"/>
        <v>#VALUE!</v>
      </c>
      <c r="F254" s="71" t="e">
        <f t="shared" si="23"/>
        <v>#VALUE!</v>
      </c>
      <c r="G254" s="70" t="e">
        <f t="shared" si="24"/>
        <v>#VALUE!</v>
      </c>
      <c r="H254" s="209" t="e">
        <f>_xlfn.IFS('WS-2, WS-3, &amp; WS-4'!$B$6='Watershed Precip Data'!$C$3,'Watershed Precip Data'!C256,'WS-2, WS-3, &amp; WS-4'!$B$6='Watershed Precip Data'!$D$3,'Watershed Precip Data'!D256,'WS-2, WS-3, &amp; WS-4'!$B$6='Watershed Precip Data'!$E$3,'Watershed Precip Data'!E256,'WS-2, WS-3, &amp; WS-4'!$B$6='Watershed Precip Data'!$F$3,'Watershed Precip Data'!F256,'WS-2, WS-3, &amp; WS-4'!$B$6='Watershed Precip Data'!$G$3,'Watershed Precip Data'!G256,'WS-2, WS-3, &amp; WS-4'!$B$6='Watershed Precip Data'!$H$3,'Watershed Precip Data'!H256,'WS-2, WS-3, &amp; WS-4'!$B$6='Watershed Precip Data'!$I$3,'Watershed Precip Data'!I256,'WS-2, WS-3, &amp; WS-4'!$B$6='Watershed Precip Data'!$J$3,'Watershed Precip Data'!J256,'WS-2, WS-3, &amp; WS-4'!$B$6='Watershed Precip Data'!$K$3,'Watershed Precip Data'!K256)</f>
        <v>#N/A</v>
      </c>
      <c r="I254" s="72" t="e">
        <f t="shared" si="19"/>
        <v>#N/A</v>
      </c>
      <c r="J254" s="73" t="e">
        <f>_xlfn.IFS('WS-2, WS-3, &amp; WS-4'!$B$18="Yes",MIN(K254,G253+C254),'WS-2, WS-3, &amp; WS-4'!$B$18="No",0)</f>
        <v>#N/A</v>
      </c>
      <c r="K254" s="76">
        <f t="shared" si="20"/>
        <v>0.13</v>
      </c>
    </row>
    <row r="255" spans="1:11">
      <c r="A255" s="19">
        <v>9</v>
      </c>
      <c r="B255" s="18">
        <v>9</v>
      </c>
      <c r="C255" s="70" t="e">
        <f>'WS-2, WS-3, &amp; WS-4'!$B$28*'Water Supply Calcs'!$N$7*H255</f>
        <v>#VALUE!</v>
      </c>
      <c r="D255" s="70" t="e">
        <f t="shared" si="21"/>
        <v>#VALUE!</v>
      </c>
      <c r="E255" s="70" t="e">
        <f t="shared" si="22"/>
        <v>#VALUE!</v>
      </c>
      <c r="F255" s="71" t="e">
        <f t="shared" si="23"/>
        <v>#VALUE!</v>
      </c>
      <c r="G255" s="70" t="e">
        <f t="shared" si="24"/>
        <v>#VALUE!</v>
      </c>
      <c r="H255" s="209" t="e">
        <f>_xlfn.IFS('WS-2, WS-3, &amp; WS-4'!$B$6='Watershed Precip Data'!$C$3,'Watershed Precip Data'!C257,'WS-2, WS-3, &amp; WS-4'!$B$6='Watershed Precip Data'!$D$3,'Watershed Precip Data'!D257,'WS-2, WS-3, &amp; WS-4'!$B$6='Watershed Precip Data'!$E$3,'Watershed Precip Data'!E257,'WS-2, WS-3, &amp; WS-4'!$B$6='Watershed Precip Data'!$F$3,'Watershed Precip Data'!F257,'WS-2, WS-3, &amp; WS-4'!$B$6='Watershed Precip Data'!$G$3,'Watershed Precip Data'!G257,'WS-2, WS-3, &amp; WS-4'!$B$6='Watershed Precip Data'!$H$3,'Watershed Precip Data'!H257,'WS-2, WS-3, &amp; WS-4'!$B$6='Watershed Precip Data'!$I$3,'Watershed Precip Data'!I257,'WS-2, WS-3, &amp; WS-4'!$B$6='Watershed Precip Data'!$J$3,'Watershed Precip Data'!J257,'WS-2, WS-3, &amp; WS-4'!$B$6='Watershed Precip Data'!$K$3,'Watershed Precip Data'!K257)</f>
        <v>#N/A</v>
      </c>
      <c r="I255" s="72" t="e">
        <f t="shared" si="19"/>
        <v>#N/A</v>
      </c>
      <c r="J255" s="73" t="e">
        <f>_xlfn.IFS('WS-2, WS-3, &amp; WS-4'!$B$18="Yes",MIN(K255,G254+C255),'WS-2, WS-3, &amp; WS-4'!$B$18="No",0)</f>
        <v>#N/A</v>
      </c>
      <c r="K255" s="76">
        <f t="shared" si="20"/>
        <v>0.13</v>
      </c>
    </row>
    <row r="256" spans="1:11">
      <c r="A256" s="19">
        <v>9</v>
      </c>
      <c r="B256" s="18">
        <v>10</v>
      </c>
      <c r="C256" s="70" t="e">
        <f>'WS-2, WS-3, &amp; WS-4'!$B$28*'Water Supply Calcs'!$N$7*H256</f>
        <v>#VALUE!</v>
      </c>
      <c r="D256" s="70" t="e">
        <f t="shared" si="21"/>
        <v>#VALUE!</v>
      </c>
      <c r="E256" s="70" t="e">
        <f t="shared" si="22"/>
        <v>#VALUE!</v>
      </c>
      <c r="F256" s="71" t="e">
        <f t="shared" si="23"/>
        <v>#VALUE!</v>
      </c>
      <c r="G256" s="70" t="e">
        <f t="shared" si="24"/>
        <v>#VALUE!</v>
      </c>
      <c r="H256" s="209" t="e">
        <f>_xlfn.IFS('WS-2, WS-3, &amp; WS-4'!$B$6='Watershed Precip Data'!$C$3,'Watershed Precip Data'!C258,'WS-2, WS-3, &amp; WS-4'!$B$6='Watershed Precip Data'!$D$3,'Watershed Precip Data'!D258,'WS-2, WS-3, &amp; WS-4'!$B$6='Watershed Precip Data'!$E$3,'Watershed Precip Data'!E258,'WS-2, WS-3, &amp; WS-4'!$B$6='Watershed Precip Data'!$F$3,'Watershed Precip Data'!F258,'WS-2, WS-3, &amp; WS-4'!$B$6='Watershed Precip Data'!$G$3,'Watershed Precip Data'!G258,'WS-2, WS-3, &amp; WS-4'!$B$6='Watershed Precip Data'!$H$3,'Watershed Precip Data'!H258,'WS-2, WS-3, &amp; WS-4'!$B$6='Watershed Precip Data'!$I$3,'Watershed Precip Data'!I258,'WS-2, WS-3, &amp; WS-4'!$B$6='Watershed Precip Data'!$J$3,'Watershed Precip Data'!J258,'WS-2, WS-3, &amp; WS-4'!$B$6='Watershed Precip Data'!$K$3,'Watershed Precip Data'!K258)</f>
        <v>#N/A</v>
      </c>
      <c r="I256" s="72" t="e">
        <f t="shared" si="19"/>
        <v>#N/A</v>
      </c>
      <c r="J256" s="73" t="e">
        <f>_xlfn.IFS('WS-2, WS-3, &amp; WS-4'!$B$18="Yes",MIN(K256,G255+C256),'WS-2, WS-3, &amp; WS-4'!$B$18="No",0)</f>
        <v>#N/A</v>
      </c>
      <c r="K256" s="76">
        <f t="shared" si="20"/>
        <v>0.13</v>
      </c>
    </row>
    <row r="257" spans="1:11">
      <c r="A257" s="19">
        <v>9</v>
      </c>
      <c r="B257" s="18">
        <v>11</v>
      </c>
      <c r="C257" s="70" t="e">
        <f>'WS-2, WS-3, &amp; WS-4'!$B$28*'Water Supply Calcs'!$N$7*H257</f>
        <v>#VALUE!</v>
      </c>
      <c r="D257" s="70" t="e">
        <f t="shared" si="21"/>
        <v>#VALUE!</v>
      </c>
      <c r="E257" s="70" t="e">
        <f t="shared" si="22"/>
        <v>#VALUE!</v>
      </c>
      <c r="F257" s="71" t="e">
        <f t="shared" si="23"/>
        <v>#VALUE!</v>
      </c>
      <c r="G257" s="70" t="e">
        <f t="shared" si="24"/>
        <v>#VALUE!</v>
      </c>
      <c r="H257" s="209" t="e">
        <f>_xlfn.IFS('WS-2, WS-3, &amp; WS-4'!$B$6='Watershed Precip Data'!$C$3,'Watershed Precip Data'!C259,'WS-2, WS-3, &amp; WS-4'!$B$6='Watershed Precip Data'!$D$3,'Watershed Precip Data'!D259,'WS-2, WS-3, &amp; WS-4'!$B$6='Watershed Precip Data'!$E$3,'Watershed Precip Data'!E259,'WS-2, WS-3, &amp; WS-4'!$B$6='Watershed Precip Data'!$F$3,'Watershed Precip Data'!F259,'WS-2, WS-3, &amp; WS-4'!$B$6='Watershed Precip Data'!$G$3,'Watershed Precip Data'!G259,'WS-2, WS-3, &amp; WS-4'!$B$6='Watershed Precip Data'!$H$3,'Watershed Precip Data'!H259,'WS-2, WS-3, &amp; WS-4'!$B$6='Watershed Precip Data'!$I$3,'Watershed Precip Data'!I259,'WS-2, WS-3, &amp; WS-4'!$B$6='Watershed Precip Data'!$J$3,'Watershed Precip Data'!J259,'WS-2, WS-3, &amp; WS-4'!$B$6='Watershed Precip Data'!$K$3,'Watershed Precip Data'!K259)</f>
        <v>#N/A</v>
      </c>
      <c r="I257" s="72" t="e">
        <f t="shared" si="19"/>
        <v>#N/A</v>
      </c>
      <c r="J257" s="73" t="e">
        <f>_xlfn.IFS('WS-2, WS-3, &amp; WS-4'!$B$18="Yes",MIN(K257,G256+C257),'WS-2, WS-3, &amp; WS-4'!$B$18="No",0)</f>
        <v>#N/A</v>
      </c>
      <c r="K257" s="76">
        <f t="shared" si="20"/>
        <v>0.13</v>
      </c>
    </row>
    <row r="258" spans="1:11">
      <c r="A258" s="19">
        <v>9</v>
      </c>
      <c r="B258" s="18">
        <v>12</v>
      </c>
      <c r="C258" s="70" t="e">
        <f>'WS-2, WS-3, &amp; WS-4'!$B$28*'Water Supply Calcs'!$N$7*H258</f>
        <v>#VALUE!</v>
      </c>
      <c r="D258" s="70" t="e">
        <f t="shared" si="21"/>
        <v>#VALUE!</v>
      </c>
      <c r="E258" s="70" t="e">
        <f t="shared" si="22"/>
        <v>#VALUE!</v>
      </c>
      <c r="F258" s="71" t="e">
        <f t="shared" si="23"/>
        <v>#VALUE!</v>
      </c>
      <c r="G258" s="70" t="e">
        <f t="shared" si="24"/>
        <v>#VALUE!</v>
      </c>
      <c r="H258" s="209" t="e">
        <f>_xlfn.IFS('WS-2, WS-3, &amp; WS-4'!$B$6='Watershed Precip Data'!$C$3,'Watershed Precip Data'!C260,'WS-2, WS-3, &amp; WS-4'!$B$6='Watershed Precip Data'!$D$3,'Watershed Precip Data'!D260,'WS-2, WS-3, &amp; WS-4'!$B$6='Watershed Precip Data'!$E$3,'Watershed Precip Data'!E260,'WS-2, WS-3, &amp; WS-4'!$B$6='Watershed Precip Data'!$F$3,'Watershed Precip Data'!F260,'WS-2, WS-3, &amp; WS-4'!$B$6='Watershed Precip Data'!$G$3,'Watershed Precip Data'!G260,'WS-2, WS-3, &amp; WS-4'!$B$6='Watershed Precip Data'!$H$3,'Watershed Precip Data'!H260,'WS-2, WS-3, &amp; WS-4'!$B$6='Watershed Precip Data'!$I$3,'Watershed Precip Data'!I260,'WS-2, WS-3, &amp; WS-4'!$B$6='Watershed Precip Data'!$J$3,'Watershed Precip Data'!J260,'WS-2, WS-3, &amp; WS-4'!$B$6='Watershed Precip Data'!$K$3,'Watershed Precip Data'!K260)</f>
        <v>#N/A</v>
      </c>
      <c r="I258" s="72" t="e">
        <f t="shared" si="19"/>
        <v>#N/A</v>
      </c>
      <c r="J258" s="73" t="e">
        <f>_xlfn.IFS('WS-2, WS-3, &amp; WS-4'!$B$18="Yes",MIN(K258,G257+C258),'WS-2, WS-3, &amp; WS-4'!$B$18="No",0)</f>
        <v>#N/A</v>
      </c>
      <c r="K258" s="76">
        <f t="shared" si="20"/>
        <v>0.13</v>
      </c>
    </row>
    <row r="259" spans="1:11">
      <c r="A259" s="19">
        <v>9</v>
      </c>
      <c r="B259" s="18">
        <v>13</v>
      </c>
      <c r="C259" s="70" t="e">
        <f>'WS-2, WS-3, &amp; WS-4'!$B$28*'Water Supply Calcs'!$N$7*H259</f>
        <v>#VALUE!</v>
      </c>
      <c r="D259" s="70" t="e">
        <f t="shared" si="21"/>
        <v>#VALUE!</v>
      </c>
      <c r="E259" s="70" t="e">
        <f t="shared" si="22"/>
        <v>#VALUE!</v>
      </c>
      <c r="F259" s="71" t="e">
        <f t="shared" si="23"/>
        <v>#VALUE!</v>
      </c>
      <c r="G259" s="70" t="e">
        <f t="shared" si="24"/>
        <v>#VALUE!</v>
      </c>
      <c r="H259" s="209" t="e">
        <f>_xlfn.IFS('WS-2, WS-3, &amp; WS-4'!$B$6='Watershed Precip Data'!$C$3,'Watershed Precip Data'!C261,'WS-2, WS-3, &amp; WS-4'!$B$6='Watershed Precip Data'!$D$3,'Watershed Precip Data'!D261,'WS-2, WS-3, &amp; WS-4'!$B$6='Watershed Precip Data'!$E$3,'Watershed Precip Data'!E261,'WS-2, WS-3, &amp; WS-4'!$B$6='Watershed Precip Data'!$F$3,'Watershed Precip Data'!F261,'WS-2, WS-3, &amp; WS-4'!$B$6='Watershed Precip Data'!$G$3,'Watershed Precip Data'!G261,'WS-2, WS-3, &amp; WS-4'!$B$6='Watershed Precip Data'!$H$3,'Watershed Precip Data'!H261,'WS-2, WS-3, &amp; WS-4'!$B$6='Watershed Precip Data'!$I$3,'Watershed Precip Data'!I261,'WS-2, WS-3, &amp; WS-4'!$B$6='Watershed Precip Data'!$J$3,'Watershed Precip Data'!J261,'WS-2, WS-3, &amp; WS-4'!$B$6='Watershed Precip Data'!$K$3,'Watershed Precip Data'!K261)</f>
        <v>#N/A</v>
      </c>
      <c r="I259" s="72" t="e">
        <f t="shared" ref="I259:I322" si="25">_xlfn.IFS(A259=$AB$3,$AD$3*$N$5*$N$4,A259=$AB$4,$AD$4*$N$5*$N$4, A259=$AB$5,$AD$5*$N$5*$N$4,A259=$AB$6,$AD$6*$N$5*$N$4,A259=$AB$7,$AD$7*$N$5*$N$4,A259=$AB$8,$AD$8*$N$5*$N$4,A259=$AB$9,$AD$9*$N$5*$N$4,A259=$AB$10,$AD$10*$N$5*$N$4,A259=$AB$11,$AD$11*$N$5*$N$4,A259=$AB$12,$AD$12*$N$5*$N$4,A259=$AB$13,$AD$13*$N$5*$N$4,A259=$AB$14,$AD$14*$N$5*$N$4)</f>
        <v>#N/A</v>
      </c>
      <c r="J259" s="73" t="e">
        <f>_xlfn.IFS('WS-2, WS-3, &amp; WS-4'!$B$18="Yes",MIN(K259,G258+C259),'WS-2, WS-3, &amp; WS-4'!$B$18="No",0)</f>
        <v>#N/A</v>
      </c>
      <c r="K259" s="76">
        <f t="shared" ref="K259:K322" si="26">_xlfn.IFS(A259=$AB$3,$AE$3,A259=$AB$4,$AE$4,A259=$AB$5,$AE$5,A259=$AB$6,$AE$6,A259=$AB$7,$AE$7,A259=$AB$8,$AE$8,A259=$AB$9, $AE$9,A259=$AB$10,$AE$10,A259=$AB$11,$AE$11,A259=$AB$12,$AE$12,A259=$AB$13,$AE$13,A259=$AB$14,$AE$14)/30</f>
        <v>0.13</v>
      </c>
    </row>
    <row r="260" spans="1:11">
      <c r="A260" s="19">
        <v>9</v>
      </c>
      <c r="B260" s="18">
        <v>14</v>
      </c>
      <c r="C260" s="70" t="e">
        <f>'WS-2, WS-3, &amp; WS-4'!$B$28*'Water Supply Calcs'!$N$7*H260</f>
        <v>#VALUE!</v>
      </c>
      <c r="D260" s="70" t="e">
        <f t="shared" ref="D260:D323" si="27">MIN(G259+C260-J260,I260)</f>
        <v>#VALUE!</v>
      </c>
      <c r="E260" s="70" t="e">
        <f t="shared" ref="E260:E323" si="28">MAX(0,F260-$N$8)</f>
        <v>#VALUE!</v>
      </c>
      <c r="F260" s="71" t="e">
        <f t="shared" ref="F260:F323" si="29">MAX(0,(G259+C260-D260-J260))</f>
        <v>#VALUE!</v>
      </c>
      <c r="G260" s="70" t="e">
        <f t="shared" ref="G260:G323" si="30">MAX((F260-E260),0)</f>
        <v>#VALUE!</v>
      </c>
      <c r="H260" s="209" t="e">
        <f>_xlfn.IFS('WS-2, WS-3, &amp; WS-4'!$B$6='Watershed Precip Data'!$C$3,'Watershed Precip Data'!C262,'WS-2, WS-3, &amp; WS-4'!$B$6='Watershed Precip Data'!$D$3,'Watershed Precip Data'!D262,'WS-2, WS-3, &amp; WS-4'!$B$6='Watershed Precip Data'!$E$3,'Watershed Precip Data'!E262,'WS-2, WS-3, &amp; WS-4'!$B$6='Watershed Precip Data'!$F$3,'Watershed Precip Data'!F262,'WS-2, WS-3, &amp; WS-4'!$B$6='Watershed Precip Data'!$G$3,'Watershed Precip Data'!G262,'WS-2, WS-3, &amp; WS-4'!$B$6='Watershed Precip Data'!$H$3,'Watershed Precip Data'!H262,'WS-2, WS-3, &amp; WS-4'!$B$6='Watershed Precip Data'!$I$3,'Watershed Precip Data'!I262,'WS-2, WS-3, &amp; WS-4'!$B$6='Watershed Precip Data'!$J$3,'Watershed Precip Data'!J262,'WS-2, WS-3, &amp; WS-4'!$B$6='Watershed Precip Data'!$K$3,'Watershed Precip Data'!K262)</f>
        <v>#N/A</v>
      </c>
      <c r="I260" s="72" t="e">
        <f t="shared" si="25"/>
        <v>#N/A</v>
      </c>
      <c r="J260" s="73" t="e">
        <f>_xlfn.IFS('WS-2, WS-3, &amp; WS-4'!$B$18="Yes",MIN(K260,G259+C260),'WS-2, WS-3, &amp; WS-4'!$B$18="No",0)</f>
        <v>#N/A</v>
      </c>
      <c r="K260" s="76">
        <f t="shared" si="26"/>
        <v>0.13</v>
      </c>
    </row>
    <row r="261" spans="1:11">
      <c r="A261" s="19">
        <v>9</v>
      </c>
      <c r="B261" s="18">
        <v>15</v>
      </c>
      <c r="C261" s="70" t="e">
        <f>'WS-2, WS-3, &amp; WS-4'!$B$28*'Water Supply Calcs'!$N$7*H261</f>
        <v>#VALUE!</v>
      </c>
      <c r="D261" s="70" t="e">
        <f t="shared" si="27"/>
        <v>#VALUE!</v>
      </c>
      <c r="E261" s="70" t="e">
        <f t="shared" si="28"/>
        <v>#VALUE!</v>
      </c>
      <c r="F261" s="71" t="e">
        <f t="shared" si="29"/>
        <v>#VALUE!</v>
      </c>
      <c r="G261" s="70" t="e">
        <f t="shared" si="30"/>
        <v>#VALUE!</v>
      </c>
      <c r="H261" s="209" t="e">
        <f>_xlfn.IFS('WS-2, WS-3, &amp; WS-4'!$B$6='Watershed Precip Data'!$C$3,'Watershed Precip Data'!C263,'WS-2, WS-3, &amp; WS-4'!$B$6='Watershed Precip Data'!$D$3,'Watershed Precip Data'!D263,'WS-2, WS-3, &amp; WS-4'!$B$6='Watershed Precip Data'!$E$3,'Watershed Precip Data'!E263,'WS-2, WS-3, &amp; WS-4'!$B$6='Watershed Precip Data'!$F$3,'Watershed Precip Data'!F263,'WS-2, WS-3, &amp; WS-4'!$B$6='Watershed Precip Data'!$G$3,'Watershed Precip Data'!G263,'WS-2, WS-3, &amp; WS-4'!$B$6='Watershed Precip Data'!$H$3,'Watershed Precip Data'!H263,'WS-2, WS-3, &amp; WS-4'!$B$6='Watershed Precip Data'!$I$3,'Watershed Precip Data'!I263,'WS-2, WS-3, &amp; WS-4'!$B$6='Watershed Precip Data'!$J$3,'Watershed Precip Data'!J263,'WS-2, WS-3, &amp; WS-4'!$B$6='Watershed Precip Data'!$K$3,'Watershed Precip Data'!K263)</f>
        <v>#N/A</v>
      </c>
      <c r="I261" s="72" t="e">
        <f t="shared" si="25"/>
        <v>#N/A</v>
      </c>
      <c r="J261" s="73" t="e">
        <f>_xlfn.IFS('WS-2, WS-3, &amp; WS-4'!$B$18="Yes",MIN(K261,G260+C261),'WS-2, WS-3, &amp; WS-4'!$B$18="No",0)</f>
        <v>#N/A</v>
      </c>
      <c r="K261" s="76">
        <f t="shared" si="26"/>
        <v>0.13</v>
      </c>
    </row>
    <row r="262" spans="1:11">
      <c r="A262" s="19">
        <v>9</v>
      </c>
      <c r="B262" s="18">
        <v>16</v>
      </c>
      <c r="C262" s="70" t="e">
        <f>'WS-2, WS-3, &amp; WS-4'!$B$28*'Water Supply Calcs'!$N$7*H262</f>
        <v>#VALUE!</v>
      </c>
      <c r="D262" s="70" t="e">
        <f t="shared" si="27"/>
        <v>#VALUE!</v>
      </c>
      <c r="E262" s="70" t="e">
        <f t="shared" si="28"/>
        <v>#VALUE!</v>
      </c>
      <c r="F262" s="71" t="e">
        <f t="shared" si="29"/>
        <v>#VALUE!</v>
      </c>
      <c r="G262" s="70" t="e">
        <f t="shared" si="30"/>
        <v>#VALUE!</v>
      </c>
      <c r="H262" s="209" t="e">
        <f>_xlfn.IFS('WS-2, WS-3, &amp; WS-4'!$B$6='Watershed Precip Data'!$C$3,'Watershed Precip Data'!C264,'WS-2, WS-3, &amp; WS-4'!$B$6='Watershed Precip Data'!$D$3,'Watershed Precip Data'!D264,'WS-2, WS-3, &amp; WS-4'!$B$6='Watershed Precip Data'!$E$3,'Watershed Precip Data'!E264,'WS-2, WS-3, &amp; WS-4'!$B$6='Watershed Precip Data'!$F$3,'Watershed Precip Data'!F264,'WS-2, WS-3, &amp; WS-4'!$B$6='Watershed Precip Data'!$G$3,'Watershed Precip Data'!G264,'WS-2, WS-3, &amp; WS-4'!$B$6='Watershed Precip Data'!$H$3,'Watershed Precip Data'!H264,'WS-2, WS-3, &amp; WS-4'!$B$6='Watershed Precip Data'!$I$3,'Watershed Precip Data'!I264,'WS-2, WS-3, &amp; WS-4'!$B$6='Watershed Precip Data'!$J$3,'Watershed Precip Data'!J264,'WS-2, WS-3, &amp; WS-4'!$B$6='Watershed Precip Data'!$K$3,'Watershed Precip Data'!K264)</f>
        <v>#N/A</v>
      </c>
      <c r="I262" s="72" t="e">
        <f t="shared" si="25"/>
        <v>#N/A</v>
      </c>
      <c r="J262" s="73" t="e">
        <f>_xlfn.IFS('WS-2, WS-3, &amp; WS-4'!$B$18="Yes",MIN(K262,G261+C262),'WS-2, WS-3, &amp; WS-4'!$B$18="No",0)</f>
        <v>#N/A</v>
      </c>
      <c r="K262" s="76">
        <f t="shared" si="26"/>
        <v>0.13</v>
      </c>
    </row>
    <row r="263" spans="1:11">
      <c r="A263" s="19">
        <v>9</v>
      </c>
      <c r="B263" s="18">
        <v>17</v>
      </c>
      <c r="C263" s="70" t="e">
        <f>'WS-2, WS-3, &amp; WS-4'!$B$28*'Water Supply Calcs'!$N$7*H263</f>
        <v>#VALUE!</v>
      </c>
      <c r="D263" s="70" t="e">
        <f t="shared" si="27"/>
        <v>#VALUE!</v>
      </c>
      <c r="E263" s="70" t="e">
        <f t="shared" si="28"/>
        <v>#VALUE!</v>
      </c>
      <c r="F263" s="71" t="e">
        <f t="shared" si="29"/>
        <v>#VALUE!</v>
      </c>
      <c r="G263" s="70" t="e">
        <f t="shared" si="30"/>
        <v>#VALUE!</v>
      </c>
      <c r="H263" s="209" t="e">
        <f>_xlfn.IFS('WS-2, WS-3, &amp; WS-4'!$B$6='Watershed Precip Data'!$C$3,'Watershed Precip Data'!C265,'WS-2, WS-3, &amp; WS-4'!$B$6='Watershed Precip Data'!$D$3,'Watershed Precip Data'!D265,'WS-2, WS-3, &amp; WS-4'!$B$6='Watershed Precip Data'!$E$3,'Watershed Precip Data'!E265,'WS-2, WS-3, &amp; WS-4'!$B$6='Watershed Precip Data'!$F$3,'Watershed Precip Data'!F265,'WS-2, WS-3, &amp; WS-4'!$B$6='Watershed Precip Data'!$G$3,'Watershed Precip Data'!G265,'WS-2, WS-3, &amp; WS-4'!$B$6='Watershed Precip Data'!$H$3,'Watershed Precip Data'!H265,'WS-2, WS-3, &amp; WS-4'!$B$6='Watershed Precip Data'!$I$3,'Watershed Precip Data'!I265,'WS-2, WS-3, &amp; WS-4'!$B$6='Watershed Precip Data'!$J$3,'Watershed Precip Data'!J265,'WS-2, WS-3, &amp; WS-4'!$B$6='Watershed Precip Data'!$K$3,'Watershed Precip Data'!K265)</f>
        <v>#N/A</v>
      </c>
      <c r="I263" s="72" t="e">
        <f t="shared" si="25"/>
        <v>#N/A</v>
      </c>
      <c r="J263" s="73" t="e">
        <f>_xlfn.IFS('WS-2, WS-3, &amp; WS-4'!$B$18="Yes",MIN(K263,G262+C263),'WS-2, WS-3, &amp; WS-4'!$B$18="No",0)</f>
        <v>#N/A</v>
      </c>
      <c r="K263" s="76">
        <f t="shared" si="26"/>
        <v>0.13</v>
      </c>
    </row>
    <row r="264" spans="1:11">
      <c r="A264" s="19">
        <v>9</v>
      </c>
      <c r="B264" s="18">
        <v>18</v>
      </c>
      <c r="C264" s="70" t="e">
        <f>'WS-2, WS-3, &amp; WS-4'!$B$28*'Water Supply Calcs'!$N$7*H264</f>
        <v>#VALUE!</v>
      </c>
      <c r="D264" s="70" t="e">
        <f t="shared" si="27"/>
        <v>#VALUE!</v>
      </c>
      <c r="E264" s="70" t="e">
        <f t="shared" si="28"/>
        <v>#VALUE!</v>
      </c>
      <c r="F264" s="71" t="e">
        <f t="shared" si="29"/>
        <v>#VALUE!</v>
      </c>
      <c r="G264" s="70" t="e">
        <f t="shared" si="30"/>
        <v>#VALUE!</v>
      </c>
      <c r="H264" s="209" t="e">
        <f>_xlfn.IFS('WS-2, WS-3, &amp; WS-4'!$B$6='Watershed Precip Data'!$C$3,'Watershed Precip Data'!C266,'WS-2, WS-3, &amp; WS-4'!$B$6='Watershed Precip Data'!$D$3,'Watershed Precip Data'!D266,'WS-2, WS-3, &amp; WS-4'!$B$6='Watershed Precip Data'!$E$3,'Watershed Precip Data'!E266,'WS-2, WS-3, &amp; WS-4'!$B$6='Watershed Precip Data'!$F$3,'Watershed Precip Data'!F266,'WS-2, WS-3, &amp; WS-4'!$B$6='Watershed Precip Data'!$G$3,'Watershed Precip Data'!G266,'WS-2, WS-3, &amp; WS-4'!$B$6='Watershed Precip Data'!$H$3,'Watershed Precip Data'!H266,'WS-2, WS-3, &amp; WS-4'!$B$6='Watershed Precip Data'!$I$3,'Watershed Precip Data'!I266,'WS-2, WS-3, &amp; WS-4'!$B$6='Watershed Precip Data'!$J$3,'Watershed Precip Data'!J266,'WS-2, WS-3, &amp; WS-4'!$B$6='Watershed Precip Data'!$K$3,'Watershed Precip Data'!K266)</f>
        <v>#N/A</v>
      </c>
      <c r="I264" s="72" t="e">
        <f t="shared" si="25"/>
        <v>#N/A</v>
      </c>
      <c r="J264" s="73" t="e">
        <f>_xlfn.IFS('WS-2, WS-3, &amp; WS-4'!$B$18="Yes",MIN(K264,G263+C264),'WS-2, WS-3, &amp; WS-4'!$B$18="No",0)</f>
        <v>#N/A</v>
      </c>
      <c r="K264" s="76">
        <f t="shared" si="26"/>
        <v>0.13</v>
      </c>
    </row>
    <row r="265" spans="1:11">
      <c r="A265" s="19">
        <v>9</v>
      </c>
      <c r="B265" s="18">
        <v>19</v>
      </c>
      <c r="C265" s="70" t="e">
        <f>'WS-2, WS-3, &amp; WS-4'!$B$28*'Water Supply Calcs'!$N$7*H265</f>
        <v>#VALUE!</v>
      </c>
      <c r="D265" s="70" t="e">
        <f t="shared" si="27"/>
        <v>#VALUE!</v>
      </c>
      <c r="E265" s="70" t="e">
        <f t="shared" si="28"/>
        <v>#VALUE!</v>
      </c>
      <c r="F265" s="71" t="e">
        <f t="shared" si="29"/>
        <v>#VALUE!</v>
      </c>
      <c r="G265" s="70" t="e">
        <f t="shared" si="30"/>
        <v>#VALUE!</v>
      </c>
      <c r="H265" s="209" t="e">
        <f>_xlfn.IFS('WS-2, WS-3, &amp; WS-4'!$B$6='Watershed Precip Data'!$C$3,'Watershed Precip Data'!C267,'WS-2, WS-3, &amp; WS-4'!$B$6='Watershed Precip Data'!$D$3,'Watershed Precip Data'!D267,'WS-2, WS-3, &amp; WS-4'!$B$6='Watershed Precip Data'!$E$3,'Watershed Precip Data'!E267,'WS-2, WS-3, &amp; WS-4'!$B$6='Watershed Precip Data'!$F$3,'Watershed Precip Data'!F267,'WS-2, WS-3, &amp; WS-4'!$B$6='Watershed Precip Data'!$G$3,'Watershed Precip Data'!G267,'WS-2, WS-3, &amp; WS-4'!$B$6='Watershed Precip Data'!$H$3,'Watershed Precip Data'!H267,'WS-2, WS-3, &amp; WS-4'!$B$6='Watershed Precip Data'!$I$3,'Watershed Precip Data'!I267,'WS-2, WS-3, &amp; WS-4'!$B$6='Watershed Precip Data'!$J$3,'Watershed Precip Data'!J267,'WS-2, WS-3, &amp; WS-4'!$B$6='Watershed Precip Data'!$K$3,'Watershed Precip Data'!K267)</f>
        <v>#N/A</v>
      </c>
      <c r="I265" s="72" t="e">
        <f t="shared" si="25"/>
        <v>#N/A</v>
      </c>
      <c r="J265" s="73" t="e">
        <f>_xlfn.IFS('WS-2, WS-3, &amp; WS-4'!$B$18="Yes",MIN(K265,G264+C265),'WS-2, WS-3, &amp; WS-4'!$B$18="No",0)</f>
        <v>#N/A</v>
      </c>
      <c r="K265" s="76">
        <f t="shared" si="26"/>
        <v>0.13</v>
      </c>
    </row>
    <row r="266" spans="1:11">
      <c r="A266" s="19">
        <v>9</v>
      </c>
      <c r="B266" s="18">
        <v>20</v>
      </c>
      <c r="C266" s="70" t="e">
        <f>'WS-2, WS-3, &amp; WS-4'!$B$28*'Water Supply Calcs'!$N$7*H266</f>
        <v>#VALUE!</v>
      </c>
      <c r="D266" s="70" t="e">
        <f t="shared" si="27"/>
        <v>#VALUE!</v>
      </c>
      <c r="E266" s="70" t="e">
        <f t="shared" si="28"/>
        <v>#VALUE!</v>
      </c>
      <c r="F266" s="71" t="e">
        <f t="shared" si="29"/>
        <v>#VALUE!</v>
      </c>
      <c r="G266" s="70" t="e">
        <f t="shared" si="30"/>
        <v>#VALUE!</v>
      </c>
      <c r="H266" s="209" t="e">
        <f>_xlfn.IFS('WS-2, WS-3, &amp; WS-4'!$B$6='Watershed Precip Data'!$C$3,'Watershed Precip Data'!C268,'WS-2, WS-3, &amp; WS-4'!$B$6='Watershed Precip Data'!$D$3,'Watershed Precip Data'!D268,'WS-2, WS-3, &amp; WS-4'!$B$6='Watershed Precip Data'!$E$3,'Watershed Precip Data'!E268,'WS-2, WS-3, &amp; WS-4'!$B$6='Watershed Precip Data'!$F$3,'Watershed Precip Data'!F268,'WS-2, WS-3, &amp; WS-4'!$B$6='Watershed Precip Data'!$G$3,'Watershed Precip Data'!G268,'WS-2, WS-3, &amp; WS-4'!$B$6='Watershed Precip Data'!$H$3,'Watershed Precip Data'!H268,'WS-2, WS-3, &amp; WS-4'!$B$6='Watershed Precip Data'!$I$3,'Watershed Precip Data'!I268,'WS-2, WS-3, &amp; WS-4'!$B$6='Watershed Precip Data'!$J$3,'Watershed Precip Data'!J268,'WS-2, WS-3, &amp; WS-4'!$B$6='Watershed Precip Data'!$K$3,'Watershed Precip Data'!K268)</f>
        <v>#N/A</v>
      </c>
      <c r="I266" s="72" t="e">
        <f t="shared" si="25"/>
        <v>#N/A</v>
      </c>
      <c r="J266" s="73" t="e">
        <f>_xlfn.IFS('WS-2, WS-3, &amp; WS-4'!$B$18="Yes",MIN(K266,G265+C266),'WS-2, WS-3, &amp; WS-4'!$B$18="No",0)</f>
        <v>#N/A</v>
      </c>
      <c r="K266" s="76">
        <f t="shared" si="26"/>
        <v>0.13</v>
      </c>
    </row>
    <row r="267" spans="1:11">
      <c r="A267" s="19">
        <v>9</v>
      </c>
      <c r="B267" s="18">
        <v>21</v>
      </c>
      <c r="C267" s="70" t="e">
        <f>'WS-2, WS-3, &amp; WS-4'!$B$28*'Water Supply Calcs'!$N$7*H267</f>
        <v>#VALUE!</v>
      </c>
      <c r="D267" s="70" t="e">
        <f t="shared" si="27"/>
        <v>#VALUE!</v>
      </c>
      <c r="E267" s="70" t="e">
        <f t="shared" si="28"/>
        <v>#VALUE!</v>
      </c>
      <c r="F267" s="71" t="e">
        <f t="shared" si="29"/>
        <v>#VALUE!</v>
      </c>
      <c r="G267" s="70" t="e">
        <f t="shared" si="30"/>
        <v>#VALUE!</v>
      </c>
      <c r="H267" s="209" t="e">
        <f>_xlfn.IFS('WS-2, WS-3, &amp; WS-4'!$B$6='Watershed Precip Data'!$C$3,'Watershed Precip Data'!C269,'WS-2, WS-3, &amp; WS-4'!$B$6='Watershed Precip Data'!$D$3,'Watershed Precip Data'!D269,'WS-2, WS-3, &amp; WS-4'!$B$6='Watershed Precip Data'!$E$3,'Watershed Precip Data'!E269,'WS-2, WS-3, &amp; WS-4'!$B$6='Watershed Precip Data'!$F$3,'Watershed Precip Data'!F269,'WS-2, WS-3, &amp; WS-4'!$B$6='Watershed Precip Data'!$G$3,'Watershed Precip Data'!G269,'WS-2, WS-3, &amp; WS-4'!$B$6='Watershed Precip Data'!$H$3,'Watershed Precip Data'!H269,'WS-2, WS-3, &amp; WS-4'!$B$6='Watershed Precip Data'!$I$3,'Watershed Precip Data'!I269,'WS-2, WS-3, &amp; WS-4'!$B$6='Watershed Precip Data'!$J$3,'Watershed Precip Data'!J269,'WS-2, WS-3, &amp; WS-4'!$B$6='Watershed Precip Data'!$K$3,'Watershed Precip Data'!K269)</f>
        <v>#N/A</v>
      </c>
      <c r="I267" s="72" t="e">
        <f t="shared" si="25"/>
        <v>#N/A</v>
      </c>
      <c r="J267" s="73" t="e">
        <f>_xlfn.IFS('WS-2, WS-3, &amp; WS-4'!$B$18="Yes",MIN(K267,G266+C267),'WS-2, WS-3, &amp; WS-4'!$B$18="No",0)</f>
        <v>#N/A</v>
      </c>
      <c r="K267" s="76">
        <f t="shared" si="26"/>
        <v>0.13</v>
      </c>
    </row>
    <row r="268" spans="1:11">
      <c r="A268" s="19">
        <v>9</v>
      </c>
      <c r="B268" s="18">
        <v>22</v>
      </c>
      <c r="C268" s="70" t="e">
        <f>'WS-2, WS-3, &amp; WS-4'!$B$28*'Water Supply Calcs'!$N$7*H268</f>
        <v>#VALUE!</v>
      </c>
      <c r="D268" s="70" t="e">
        <f t="shared" si="27"/>
        <v>#VALUE!</v>
      </c>
      <c r="E268" s="70" t="e">
        <f t="shared" si="28"/>
        <v>#VALUE!</v>
      </c>
      <c r="F268" s="71" t="e">
        <f t="shared" si="29"/>
        <v>#VALUE!</v>
      </c>
      <c r="G268" s="70" t="e">
        <f t="shared" si="30"/>
        <v>#VALUE!</v>
      </c>
      <c r="H268" s="209" t="e">
        <f>_xlfn.IFS('WS-2, WS-3, &amp; WS-4'!$B$6='Watershed Precip Data'!$C$3,'Watershed Precip Data'!C270,'WS-2, WS-3, &amp; WS-4'!$B$6='Watershed Precip Data'!$D$3,'Watershed Precip Data'!D270,'WS-2, WS-3, &amp; WS-4'!$B$6='Watershed Precip Data'!$E$3,'Watershed Precip Data'!E270,'WS-2, WS-3, &amp; WS-4'!$B$6='Watershed Precip Data'!$F$3,'Watershed Precip Data'!F270,'WS-2, WS-3, &amp; WS-4'!$B$6='Watershed Precip Data'!$G$3,'Watershed Precip Data'!G270,'WS-2, WS-3, &amp; WS-4'!$B$6='Watershed Precip Data'!$H$3,'Watershed Precip Data'!H270,'WS-2, WS-3, &amp; WS-4'!$B$6='Watershed Precip Data'!$I$3,'Watershed Precip Data'!I270,'WS-2, WS-3, &amp; WS-4'!$B$6='Watershed Precip Data'!$J$3,'Watershed Precip Data'!J270,'WS-2, WS-3, &amp; WS-4'!$B$6='Watershed Precip Data'!$K$3,'Watershed Precip Data'!K270)</f>
        <v>#N/A</v>
      </c>
      <c r="I268" s="72" t="e">
        <f t="shared" si="25"/>
        <v>#N/A</v>
      </c>
      <c r="J268" s="73" t="e">
        <f>_xlfn.IFS('WS-2, WS-3, &amp; WS-4'!$B$18="Yes",MIN(K268,G267+C268),'WS-2, WS-3, &amp; WS-4'!$B$18="No",0)</f>
        <v>#N/A</v>
      </c>
      <c r="K268" s="76">
        <f t="shared" si="26"/>
        <v>0.13</v>
      </c>
    </row>
    <row r="269" spans="1:11">
      <c r="A269" s="19">
        <v>9</v>
      </c>
      <c r="B269" s="18">
        <v>23</v>
      </c>
      <c r="C269" s="70" t="e">
        <f>'WS-2, WS-3, &amp; WS-4'!$B$28*'Water Supply Calcs'!$N$7*H269</f>
        <v>#VALUE!</v>
      </c>
      <c r="D269" s="70" t="e">
        <f t="shared" si="27"/>
        <v>#VALUE!</v>
      </c>
      <c r="E269" s="70" t="e">
        <f t="shared" si="28"/>
        <v>#VALUE!</v>
      </c>
      <c r="F269" s="71" t="e">
        <f t="shared" si="29"/>
        <v>#VALUE!</v>
      </c>
      <c r="G269" s="70" t="e">
        <f t="shared" si="30"/>
        <v>#VALUE!</v>
      </c>
      <c r="H269" s="209" t="e">
        <f>_xlfn.IFS('WS-2, WS-3, &amp; WS-4'!$B$6='Watershed Precip Data'!$C$3,'Watershed Precip Data'!C271,'WS-2, WS-3, &amp; WS-4'!$B$6='Watershed Precip Data'!$D$3,'Watershed Precip Data'!D271,'WS-2, WS-3, &amp; WS-4'!$B$6='Watershed Precip Data'!$E$3,'Watershed Precip Data'!E271,'WS-2, WS-3, &amp; WS-4'!$B$6='Watershed Precip Data'!$F$3,'Watershed Precip Data'!F271,'WS-2, WS-3, &amp; WS-4'!$B$6='Watershed Precip Data'!$G$3,'Watershed Precip Data'!G271,'WS-2, WS-3, &amp; WS-4'!$B$6='Watershed Precip Data'!$H$3,'Watershed Precip Data'!H271,'WS-2, WS-3, &amp; WS-4'!$B$6='Watershed Precip Data'!$I$3,'Watershed Precip Data'!I271,'WS-2, WS-3, &amp; WS-4'!$B$6='Watershed Precip Data'!$J$3,'Watershed Precip Data'!J271,'WS-2, WS-3, &amp; WS-4'!$B$6='Watershed Precip Data'!$K$3,'Watershed Precip Data'!K271)</f>
        <v>#N/A</v>
      </c>
      <c r="I269" s="72" t="e">
        <f t="shared" si="25"/>
        <v>#N/A</v>
      </c>
      <c r="J269" s="73" t="e">
        <f>_xlfn.IFS('WS-2, WS-3, &amp; WS-4'!$B$18="Yes",MIN(K269,G268+C269),'WS-2, WS-3, &amp; WS-4'!$B$18="No",0)</f>
        <v>#N/A</v>
      </c>
      <c r="K269" s="76">
        <f t="shared" si="26"/>
        <v>0.13</v>
      </c>
    </row>
    <row r="270" spans="1:11">
      <c r="A270" s="19">
        <v>9</v>
      </c>
      <c r="B270" s="18">
        <v>24</v>
      </c>
      <c r="C270" s="70" t="e">
        <f>'WS-2, WS-3, &amp; WS-4'!$B$28*'Water Supply Calcs'!$N$7*H270</f>
        <v>#VALUE!</v>
      </c>
      <c r="D270" s="70" t="e">
        <f t="shared" si="27"/>
        <v>#VALUE!</v>
      </c>
      <c r="E270" s="70" t="e">
        <f t="shared" si="28"/>
        <v>#VALUE!</v>
      </c>
      <c r="F270" s="71" t="e">
        <f t="shared" si="29"/>
        <v>#VALUE!</v>
      </c>
      <c r="G270" s="70" t="e">
        <f t="shared" si="30"/>
        <v>#VALUE!</v>
      </c>
      <c r="H270" s="209" t="e">
        <f>_xlfn.IFS('WS-2, WS-3, &amp; WS-4'!$B$6='Watershed Precip Data'!$C$3,'Watershed Precip Data'!C272,'WS-2, WS-3, &amp; WS-4'!$B$6='Watershed Precip Data'!$D$3,'Watershed Precip Data'!D272,'WS-2, WS-3, &amp; WS-4'!$B$6='Watershed Precip Data'!$E$3,'Watershed Precip Data'!E272,'WS-2, WS-3, &amp; WS-4'!$B$6='Watershed Precip Data'!$F$3,'Watershed Precip Data'!F272,'WS-2, WS-3, &amp; WS-4'!$B$6='Watershed Precip Data'!$G$3,'Watershed Precip Data'!G272,'WS-2, WS-3, &amp; WS-4'!$B$6='Watershed Precip Data'!$H$3,'Watershed Precip Data'!H272,'WS-2, WS-3, &amp; WS-4'!$B$6='Watershed Precip Data'!$I$3,'Watershed Precip Data'!I272,'WS-2, WS-3, &amp; WS-4'!$B$6='Watershed Precip Data'!$J$3,'Watershed Precip Data'!J272,'WS-2, WS-3, &amp; WS-4'!$B$6='Watershed Precip Data'!$K$3,'Watershed Precip Data'!K272)</f>
        <v>#N/A</v>
      </c>
      <c r="I270" s="72" t="e">
        <f t="shared" si="25"/>
        <v>#N/A</v>
      </c>
      <c r="J270" s="73" t="e">
        <f>_xlfn.IFS('WS-2, WS-3, &amp; WS-4'!$B$18="Yes",MIN(K270,G269+C270),'WS-2, WS-3, &amp; WS-4'!$B$18="No",0)</f>
        <v>#N/A</v>
      </c>
      <c r="K270" s="76">
        <f t="shared" si="26"/>
        <v>0.13</v>
      </c>
    </row>
    <row r="271" spans="1:11">
      <c r="A271" s="19">
        <v>9</v>
      </c>
      <c r="B271" s="18">
        <v>25</v>
      </c>
      <c r="C271" s="70" t="e">
        <f>'WS-2, WS-3, &amp; WS-4'!$B$28*'Water Supply Calcs'!$N$7*H271</f>
        <v>#VALUE!</v>
      </c>
      <c r="D271" s="70" t="e">
        <f t="shared" si="27"/>
        <v>#VALUE!</v>
      </c>
      <c r="E271" s="70" t="e">
        <f t="shared" si="28"/>
        <v>#VALUE!</v>
      </c>
      <c r="F271" s="71" t="e">
        <f t="shared" si="29"/>
        <v>#VALUE!</v>
      </c>
      <c r="G271" s="70" t="e">
        <f t="shared" si="30"/>
        <v>#VALUE!</v>
      </c>
      <c r="H271" s="209" t="e">
        <f>_xlfn.IFS('WS-2, WS-3, &amp; WS-4'!$B$6='Watershed Precip Data'!$C$3,'Watershed Precip Data'!C273,'WS-2, WS-3, &amp; WS-4'!$B$6='Watershed Precip Data'!$D$3,'Watershed Precip Data'!D273,'WS-2, WS-3, &amp; WS-4'!$B$6='Watershed Precip Data'!$E$3,'Watershed Precip Data'!E273,'WS-2, WS-3, &amp; WS-4'!$B$6='Watershed Precip Data'!$F$3,'Watershed Precip Data'!F273,'WS-2, WS-3, &amp; WS-4'!$B$6='Watershed Precip Data'!$G$3,'Watershed Precip Data'!G273,'WS-2, WS-3, &amp; WS-4'!$B$6='Watershed Precip Data'!$H$3,'Watershed Precip Data'!H273,'WS-2, WS-3, &amp; WS-4'!$B$6='Watershed Precip Data'!$I$3,'Watershed Precip Data'!I273,'WS-2, WS-3, &amp; WS-4'!$B$6='Watershed Precip Data'!$J$3,'Watershed Precip Data'!J273,'WS-2, WS-3, &amp; WS-4'!$B$6='Watershed Precip Data'!$K$3,'Watershed Precip Data'!K273)</f>
        <v>#N/A</v>
      </c>
      <c r="I271" s="72" t="e">
        <f t="shared" si="25"/>
        <v>#N/A</v>
      </c>
      <c r="J271" s="73" t="e">
        <f>_xlfn.IFS('WS-2, WS-3, &amp; WS-4'!$B$18="Yes",MIN(K271,G270+C271),'WS-2, WS-3, &amp; WS-4'!$B$18="No",0)</f>
        <v>#N/A</v>
      </c>
      <c r="K271" s="76">
        <f t="shared" si="26"/>
        <v>0.13</v>
      </c>
    </row>
    <row r="272" spans="1:11">
      <c r="A272" s="19">
        <v>9</v>
      </c>
      <c r="B272" s="18">
        <v>26</v>
      </c>
      <c r="C272" s="70" t="e">
        <f>'WS-2, WS-3, &amp; WS-4'!$B$28*'Water Supply Calcs'!$N$7*H272</f>
        <v>#VALUE!</v>
      </c>
      <c r="D272" s="70" t="e">
        <f t="shared" si="27"/>
        <v>#VALUE!</v>
      </c>
      <c r="E272" s="70" t="e">
        <f t="shared" si="28"/>
        <v>#VALUE!</v>
      </c>
      <c r="F272" s="71" t="e">
        <f t="shared" si="29"/>
        <v>#VALUE!</v>
      </c>
      <c r="G272" s="70" t="e">
        <f t="shared" si="30"/>
        <v>#VALUE!</v>
      </c>
      <c r="H272" s="209" t="e">
        <f>_xlfn.IFS('WS-2, WS-3, &amp; WS-4'!$B$6='Watershed Precip Data'!$C$3,'Watershed Precip Data'!C274,'WS-2, WS-3, &amp; WS-4'!$B$6='Watershed Precip Data'!$D$3,'Watershed Precip Data'!D274,'WS-2, WS-3, &amp; WS-4'!$B$6='Watershed Precip Data'!$E$3,'Watershed Precip Data'!E274,'WS-2, WS-3, &amp; WS-4'!$B$6='Watershed Precip Data'!$F$3,'Watershed Precip Data'!F274,'WS-2, WS-3, &amp; WS-4'!$B$6='Watershed Precip Data'!$G$3,'Watershed Precip Data'!G274,'WS-2, WS-3, &amp; WS-4'!$B$6='Watershed Precip Data'!$H$3,'Watershed Precip Data'!H274,'WS-2, WS-3, &amp; WS-4'!$B$6='Watershed Precip Data'!$I$3,'Watershed Precip Data'!I274,'WS-2, WS-3, &amp; WS-4'!$B$6='Watershed Precip Data'!$J$3,'Watershed Precip Data'!J274,'WS-2, WS-3, &amp; WS-4'!$B$6='Watershed Precip Data'!$K$3,'Watershed Precip Data'!K274)</f>
        <v>#N/A</v>
      </c>
      <c r="I272" s="72" t="e">
        <f t="shared" si="25"/>
        <v>#N/A</v>
      </c>
      <c r="J272" s="73" t="e">
        <f>_xlfn.IFS('WS-2, WS-3, &amp; WS-4'!$B$18="Yes",MIN(K272,G271+C272),'WS-2, WS-3, &amp; WS-4'!$B$18="No",0)</f>
        <v>#N/A</v>
      </c>
      <c r="K272" s="76">
        <f t="shared" si="26"/>
        <v>0.13</v>
      </c>
    </row>
    <row r="273" spans="1:11">
      <c r="A273" s="19">
        <v>9</v>
      </c>
      <c r="B273" s="18">
        <v>27</v>
      </c>
      <c r="C273" s="70" t="e">
        <f>'WS-2, WS-3, &amp; WS-4'!$B$28*'Water Supply Calcs'!$N$7*H273</f>
        <v>#VALUE!</v>
      </c>
      <c r="D273" s="70" t="e">
        <f t="shared" si="27"/>
        <v>#VALUE!</v>
      </c>
      <c r="E273" s="70" t="e">
        <f t="shared" si="28"/>
        <v>#VALUE!</v>
      </c>
      <c r="F273" s="71" t="e">
        <f t="shared" si="29"/>
        <v>#VALUE!</v>
      </c>
      <c r="G273" s="70" t="e">
        <f t="shared" si="30"/>
        <v>#VALUE!</v>
      </c>
      <c r="H273" s="209" t="e">
        <f>_xlfn.IFS('WS-2, WS-3, &amp; WS-4'!$B$6='Watershed Precip Data'!$C$3,'Watershed Precip Data'!C275,'WS-2, WS-3, &amp; WS-4'!$B$6='Watershed Precip Data'!$D$3,'Watershed Precip Data'!D275,'WS-2, WS-3, &amp; WS-4'!$B$6='Watershed Precip Data'!$E$3,'Watershed Precip Data'!E275,'WS-2, WS-3, &amp; WS-4'!$B$6='Watershed Precip Data'!$F$3,'Watershed Precip Data'!F275,'WS-2, WS-3, &amp; WS-4'!$B$6='Watershed Precip Data'!$G$3,'Watershed Precip Data'!G275,'WS-2, WS-3, &amp; WS-4'!$B$6='Watershed Precip Data'!$H$3,'Watershed Precip Data'!H275,'WS-2, WS-3, &amp; WS-4'!$B$6='Watershed Precip Data'!$I$3,'Watershed Precip Data'!I275,'WS-2, WS-3, &amp; WS-4'!$B$6='Watershed Precip Data'!$J$3,'Watershed Precip Data'!J275,'WS-2, WS-3, &amp; WS-4'!$B$6='Watershed Precip Data'!$K$3,'Watershed Precip Data'!K275)</f>
        <v>#N/A</v>
      </c>
      <c r="I273" s="72" t="e">
        <f t="shared" si="25"/>
        <v>#N/A</v>
      </c>
      <c r="J273" s="73" t="e">
        <f>_xlfn.IFS('WS-2, WS-3, &amp; WS-4'!$B$18="Yes",MIN(K273,G272+C273),'WS-2, WS-3, &amp; WS-4'!$B$18="No",0)</f>
        <v>#N/A</v>
      </c>
      <c r="K273" s="76">
        <f t="shared" si="26"/>
        <v>0.13</v>
      </c>
    </row>
    <row r="274" spans="1:11">
      <c r="A274" s="19">
        <v>9</v>
      </c>
      <c r="B274" s="18">
        <v>28</v>
      </c>
      <c r="C274" s="70" t="e">
        <f>'WS-2, WS-3, &amp; WS-4'!$B$28*'Water Supply Calcs'!$N$7*H274</f>
        <v>#VALUE!</v>
      </c>
      <c r="D274" s="70" t="e">
        <f t="shared" si="27"/>
        <v>#VALUE!</v>
      </c>
      <c r="E274" s="70" t="e">
        <f t="shared" si="28"/>
        <v>#VALUE!</v>
      </c>
      <c r="F274" s="71" t="e">
        <f t="shared" si="29"/>
        <v>#VALUE!</v>
      </c>
      <c r="G274" s="70" t="e">
        <f t="shared" si="30"/>
        <v>#VALUE!</v>
      </c>
      <c r="H274" s="209" t="e">
        <f>_xlfn.IFS('WS-2, WS-3, &amp; WS-4'!$B$6='Watershed Precip Data'!$C$3,'Watershed Precip Data'!C276,'WS-2, WS-3, &amp; WS-4'!$B$6='Watershed Precip Data'!$D$3,'Watershed Precip Data'!D276,'WS-2, WS-3, &amp; WS-4'!$B$6='Watershed Precip Data'!$E$3,'Watershed Precip Data'!E276,'WS-2, WS-3, &amp; WS-4'!$B$6='Watershed Precip Data'!$F$3,'Watershed Precip Data'!F276,'WS-2, WS-3, &amp; WS-4'!$B$6='Watershed Precip Data'!$G$3,'Watershed Precip Data'!G276,'WS-2, WS-3, &amp; WS-4'!$B$6='Watershed Precip Data'!$H$3,'Watershed Precip Data'!H276,'WS-2, WS-3, &amp; WS-4'!$B$6='Watershed Precip Data'!$I$3,'Watershed Precip Data'!I276,'WS-2, WS-3, &amp; WS-4'!$B$6='Watershed Precip Data'!$J$3,'Watershed Precip Data'!J276,'WS-2, WS-3, &amp; WS-4'!$B$6='Watershed Precip Data'!$K$3,'Watershed Precip Data'!K276)</f>
        <v>#N/A</v>
      </c>
      <c r="I274" s="72" t="e">
        <f t="shared" si="25"/>
        <v>#N/A</v>
      </c>
      <c r="J274" s="73" t="e">
        <f>_xlfn.IFS('WS-2, WS-3, &amp; WS-4'!$B$18="Yes",MIN(K274,G273+C274),'WS-2, WS-3, &amp; WS-4'!$B$18="No",0)</f>
        <v>#N/A</v>
      </c>
      <c r="K274" s="76">
        <f t="shared" si="26"/>
        <v>0.13</v>
      </c>
    </row>
    <row r="275" spans="1:11">
      <c r="A275" s="19">
        <v>9</v>
      </c>
      <c r="B275" s="18">
        <v>29</v>
      </c>
      <c r="C275" s="70" t="e">
        <f>'WS-2, WS-3, &amp; WS-4'!$B$28*'Water Supply Calcs'!$N$7*H275</f>
        <v>#VALUE!</v>
      </c>
      <c r="D275" s="70" t="e">
        <f t="shared" si="27"/>
        <v>#VALUE!</v>
      </c>
      <c r="E275" s="70" t="e">
        <f t="shared" si="28"/>
        <v>#VALUE!</v>
      </c>
      <c r="F275" s="71" t="e">
        <f t="shared" si="29"/>
        <v>#VALUE!</v>
      </c>
      <c r="G275" s="70" t="e">
        <f t="shared" si="30"/>
        <v>#VALUE!</v>
      </c>
      <c r="H275" s="209" t="e">
        <f>_xlfn.IFS('WS-2, WS-3, &amp; WS-4'!$B$6='Watershed Precip Data'!$C$3,'Watershed Precip Data'!C277,'WS-2, WS-3, &amp; WS-4'!$B$6='Watershed Precip Data'!$D$3,'Watershed Precip Data'!D277,'WS-2, WS-3, &amp; WS-4'!$B$6='Watershed Precip Data'!$E$3,'Watershed Precip Data'!E277,'WS-2, WS-3, &amp; WS-4'!$B$6='Watershed Precip Data'!$F$3,'Watershed Precip Data'!F277,'WS-2, WS-3, &amp; WS-4'!$B$6='Watershed Precip Data'!$G$3,'Watershed Precip Data'!G277,'WS-2, WS-3, &amp; WS-4'!$B$6='Watershed Precip Data'!$H$3,'Watershed Precip Data'!H277,'WS-2, WS-3, &amp; WS-4'!$B$6='Watershed Precip Data'!$I$3,'Watershed Precip Data'!I277,'WS-2, WS-3, &amp; WS-4'!$B$6='Watershed Precip Data'!$J$3,'Watershed Precip Data'!J277,'WS-2, WS-3, &amp; WS-4'!$B$6='Watershed Precip Data'!$K$3,'Watershed Precip Data'!K277)</f>
        <v>#N/A</v>
      </c>
      <c r="I275" s="72" t="e">
        <f t="shared" si="25"/>
        <v>#N/A</v>
      </c>
      <c r="J275" s="73" t="e">
        <f>_xlfn.IFS('WS-2, WS-3, &amp; WS-4'!$B$18="Yes",MIN(K275,G274+C275),'WS-2, WS-3, &amp; WS-4'!$B$18="No",0)</f>
        <v>#N/A</v>
      </c>
      <c r="K275" s="76">
        <f t="shared" si="26"/>
        <v>0.13</v>
      </c>
    </row>
    <row r="276" spans="1:11">
      <c r="A276" s="19">
        <v>9</v>
      </c>
      <c r="B276" s="18">
        <v>30</v>
      </c>
      <c r="C276" s="70" t="e">
        <f>'WS-2, WS-3, &amp; WS-4'!$B$28*'Water Supply Calcs'!$N$7*H276</f>
        <v>#VALUE!</v>
      </c>
      <c r="D276" s="70" t="e">
        <f t="shared" si="27"/>
        <v>#VALUE!</v>
      </c>
      <c r="E276" s="70" t="e">
        <f t="shared" si="28"/>
        <v>#VALUE!</v>
      </c>
      <c r="F276" s="71" t="e">
        <f t="shared" si="29"/>
        <v>#VALUE!</v>
      </c>
      <c r="G276" s="70" t="e">
        <f t="shared" si="30"/>
        <v>#VALUE!</v>
      </c>
      <c r="H276" s="209" t="e">
        <f>_xlfn.IFS('WS-2, WS-3, &amp; WS-4'!$B$6='Watershed Precip Data'!$C$3,'Watershed Precip Data'!C278,'WS-2, WS-3, &amp; WS-4'!$B$6='Watershed Precip Data'!$D$3,'Watershed Precip Data'!D278,'WS-2, WS-3, &amp; WS-4'!$B$6='Watershed Precip Data'!$E$3,'Watershed Precip Data'!E278,'WS-2, WS-3, &amp; WS-4'!$B$6='Watershed Precip Data'!$F$3,'Watershed Precip Data'!F278,'WS-2, WS-3, &amp; WS-4'!$B$6='Watershed Precip Data'!$G$3,'Watershed Precip Data'!G278,'WS-2, WS-3, &amp; WS-4'!$B$6='Watershed Precip Data'!$H$3,'Watershed Precip Data'!H278,'WS-2, WS-3, &amp; WS-4'!$B$6='Watershed Precip Data'!$I$3,'Watershed Precip Data'!I278,'WS-2, WS-3, &amp; WS-4'!$B$6='Watershed Precip Data'!$J$3,'Watershed Precip Data'!J278,'WS-2, WS-3, &amp; WS-4'!$B$6='Watershed Precip Data'!$K$3,'Watershed Precip Data'!K278)</f>
        <v>#N/A</v>
      </c>
      <c r="I276" s="72" t="e">
        <f t="shared" si="25"/>
        <v>#N/A</v>
      </c>
      <c r="J276" s="73" t="e">
        <f>_xlfn.IFS('WS-2, WS-3, &amp; WS-4'!$B$18="Yes",MIN(K276,G275+C276),'WS-2, WS-3, &amp; WS-4'!$B$18="No",0)</f>
        <v>#N/A</v>
      </c>
      <c r="K276" s="76">
        <f t="shared" si="26"/>
        <v>0.13</v>
      </c>
    </row>
    <row r="277" spans="1:11">
      <c r="A277" s="19">
        <v>10</v>
      </c>
      <c r="B277" s="18">
        <v>1</v>
      </c>
      <c r="C277" s="70" t="e">
        <f>'WS-2, WS-3, &amp; WS-4'!$B$28*'Water Supply Calcs'!$N$7*H277</f>
        <v>#VALUE!</v>
      </c>
      <c r="D277" s="70" t="e">
        <f t="shared" si="27"/>
        <v>#VALUE!</v>
      </c>
      <c r="E277" s="70" t="e">
        <f t="shared" si="28"/>
        <v>#VALUE!</v>
      </c>
      <c r="F277" s="71" t="e">
        <f t="shared" si="29"/>
        <v>#VALUE!</v>
      </c>
      <c r="G277" s="70" t="e">
        <f t="shared" si="30"/>
        <v>#VALUE!</v>
      </c>
      <c r="H277" s="209" t="e">
        <f>_xlfn.IFS('WS-2, WS-3, &amp; WS-4'!$B$6='Watershed Precip Data'!$C$3,'Watershed Precip Data'!C279,'WS-2, WS-3, &amp; WS-4'!$B$6='Watershed Precip Data'!$D$3,'Watershed Precip Data'!D279,'WS-2, WS-3, &amp; WS-4'!$B$6='Watershed Precip Data'!$E$3,'Watershed Precip Data'!E279,'WS-2, WS-3, &amp; WS-4'!$B$6='Watershed Precip Data'!$F$3,'Watershed Precip Data'!F279,'WS-2, WS-3, &amp; WS-4'!$B$6='Watershed Precip Data'!$G$3,'Watershed Precip Data'!G279,'WS-2, WS-3, &amp; WS-4'!$B$6='Watershed Precip Data'!$H$3,'Watershed Precip Data'!H279,'WS-2, WS-3, &amp; WS-4'!$B$6='Watershed Precip Data'!$I$3,'Watershed Precip Data'!I279,'WS-2, WS-3, &amp; WS-4'!$B$6='Watershed Precip Data'!$J$3,'Watershed Precip Data'!J279,'WS-2, WS-3, &amp; WS-4'!$B$6='Watershed Precip Data'!$K$3,'Watershed Precip Data'!K279)</f>
        <v>#N/A</v>
      </c>
      <c r="I277" s="72" t="e">
        <f t="shared" si="25"/>
        <v>#N/A</v>
      </c>
      <c r="J277" s="73" t="e">
        <f>_xlfn.IFS('WS-2, WS-3, &amp; WS-4'!$B$18="Yes",MIN(K277,G276+C277),'WS-2, WS-3, &amp; WS-4'!$B$18="No",0)</f>
        <v>#N/A</v>
      </c>
      <c r="K277" s="76">
        <f t="shared" si="26"/>
        <v>9.2999999999999999E-2</v>
      </c>
    </row>
    <row r="278" spans="1:11">
      <c r="A278" s="19">
        <v>10</v>
      </c>
      <c r="B278" s="18">
        <v>2</v>
      </c>
      <c r="C278" s="70" t="e">
        <f>'WS-2, WS-3, &amp; WS-4'!$B$28*'Water Supply Calcs'!$N$7*H278</f>
        <v>#VALUE!</v>
      </c>
      <c r="D278" s="70" t="e">
        <f t="shared" si="27"/>
        <v>#VALUE!</v>
      </c>
      <c r="E278" s="70" t="e">
        <f t="shared" si="28"/>
        <v>#VALUE!</v>
      </c>
      <c r="F278" s="71" t="e">
        <f t="shared" si="29"/>
        <v>#VALUE!</v>
      </c>
      <c r="G278" s="70" t="e">
        <f t="shared" si="30"/>
        <v>#VALUE!</v>
      </c>
      <c r="H278" s="209" t="e">
        <f>_xlfn.IFS('WS-2, WS-3, &amp; WS-4'!$B$6='Watershed Precip Data'!$C$3,'Watershed Precip Data'!C280,'WS-2, WS-3, &amp; WS-4'!$B$6='Watershed Precip Data'!$D$3,'Watershed Precip Data'!D280,'WS-2, WS-3, &amp; WS-4'!$B$6='Watershed Precip Data'!$E$3,'Watershed Precip Data'!E280,'WS-2, WS-3, &amp; WS-4'!$B$6='Watershed Precip Data'!$F$3,'Watershed Precip Data'!F280,'WS-2, WS-3, &amp; WS-4'!$B$6='Watershed Precip Data'!$G$3,'Watershed Precip Data'!G280,'WS-2, WS-3, &amp; WS-4'!$B$6='Watershed Precip Data'!$H$3,'Watershed Precip Data'!H280,'WS-2, WS-3, &amp; WS-4'!$B$6='Watershed Precip Data'!$I$3,'Watershed Precip Data'!I280,'WS-2, WS-3, &amp; WS-4'!$B$6='Watershed Precip Data'!$J$3,'Watershed Precip Data'!J280,'WS-2, WS-3, &amp; WS-4'!$B$6='Watershed Precip Data'!$K$3,'Watershed Precip Data'!K280)</f>
        <v>#N/A</v>
      </c>
      <c r="I278" s="72" t="e">
        <f t="shared" si="25"/>
        <v>#N/A</v>
      </c>
      <c r="J278" s="73" t="e">
        <f>_xlfn.IFS('WS-2, WS-3, &amp; WS-4'!$B$18="Yes",MIN(K278,G277+C278),'WS-2, WS-3, &amp; WS-4'!$B$18="No",0)</f>
        <v>#N/A</v>
      </c>
      <c r="K278" s="76">
        <f t="shared" si="26"/>
        <v>9.2999999999999999E-2</v>
      </c>
    </row>
    <row r="279" spans="1:11">
      <c r="A279" s="19">
        <v>10</v>
      </c>
      <c r="B279" s="18">
        <v>3</v>
      </c>
      <c r="C279" s="70" t="e">
        <f>'WS-2, WS-3, &amp; WS-4'!$B$28*'Water Supply Calcs'!$N$7*H279</f>
        <v>#VALUE!</v>
      </c>
      <c r="D279" s="70" t="e">
        <f t="shared" si="27"/>
        <v>#VALUE!</v>
      </c>
      <c r="E279" s="70" t="e">
        <f t="shared" si="28"/>
        <v>#VALUE!</v>
      </c>
      <c r="F279" s="71" t="e">
        <f t="shared" si="29"/>
        <v>#VALUE!</v>
      </c>
      <c r="G279" s="70" t="e">
        <f t="shared" si="30"/>
        <v>#VALUE!</v>
      </c>
      <c r="H279" s="209" t="e">
        <f>_xlfn.IFS('WS-2, WS-3, &amp; WS-4'!$B$6='Watershed Precip Data'!$C$3,'Watershed Precip Data'!C281,'WS-2, WS-3, &amp; WS-4'!$B$6='Watershed Precip Data'!$D$3,'Watershed Precip Data'!D281,'WS-2, WS-3, &amp; WS-4'!$B$6='Watershed Precip Data'!$E$3,'Watershed Precip Data'!E281,'WS-2, WS-3, &amp; WS-4'!$B$6='Watershed Precip Data'!$F$3,'Watershed Precip Data'!F281,'WS-2, WS-3, &amp; WS-4'!$B$6='Watershed Precip Data'!$G$3,'Watershed Precip Data'!G281,'WS-2, WS-3, &amp; WS-4'!$B$6='Watershed Precip Data'!$H$3,'Watershed Precip Data'!H281,'WS-2, WS-3, &amp; WS-4'!$B$6='Watershed Precip Data'!$I$3,'Watershed Precip Data'!I281,'WS-2, WS-3, &amp; WS-4'!$B$6='Watershed Precip Data'!$J$3,'Watershed Precip Data'!J281,'WS-2, WS-3, &amp; WS-4'!$B$6='Watershed Precip Data'!$K$3,'Watershed Precip Data'!K281)</f>
        <v>#N/A</v>
      </c>
      <c r="I279" s="72" t="e">
        <f t="shared" si="25"/>
        <v>#N/A</v>
      </c>
      <c r="J279" s="73" t="e">
        <f>_xlfn.IFS('WS-2, WS-3, &amp; WS-4'!$B$18="Yes",MIN(K279,G278+C279),'WS-2, WS-3, &amp; WS-4'!$B$18="No",0)</f>
        <v>#N/A</v>
      </c>
      <c r="K279" s="76">
        <f t="shared" si="26"/>
        <v>9.2999999999999999E-2</v>
      </c>
    </row>
    <row r="280" spans="1:11">
      <c r="A280" s="19">
        <v>10</v>
      </c>
      <c r="B280" s="18">
        <v>4</v>
      </c>
      <c r="C280" s="70" t="e">
        <f>'WS-2, WS-3, &amp; WS-4'!$B$28*'Water Supply Calcs'!$N$7*H280</f>
        <v>#VALUE!</v>
      </c>
      <c r="D280" s="70" t="e">
        <f t="shared" si="27"/>
        <v>#VALUE!</v>
      </c>
      <c r="E280" s="70" t="e">
        <f t="shared" si="28"/>
        <v>#VALUE!</v>
      </c>
      <c r="F280" s="71" t="e">
        <f t="shared" si="29"/>
        <v>#VALUE!</v>
      </c>
      <c r="G280" s="70" t="e">
        <f t="shared" si="30"/>
        <v>#VALUE!</v>
      </c>
      <c r="H280" s="209" t="e">
        <f>_xlfn.IFS('WS-2, WS-3, &amp; WS-4'!$B$6='Watershed Precip Data'!$C$3,'Watershed Precip Data'!C282,'WS-2, WS-3, &amp; WS-4'!$B$6='Watershed Precip Data'!$D$3,'Watershed Precip Data'!D282,'WS-2, WS-3, &amp; WS-4'!$B$6='Watershed Precip Data'!$E$3,'Watershed Precip Data'!E282,'WS-2, WS-3, &amp; WS-4'!$B$6='Watershed Precip Data'!$F$3,'Watershed Precip Data'!F282,'WS-2, WS-3, &amp; WS-4'!$B$6='Watershed Precip Data'!$G$3,'Watershed Precip Data'!G282,'WS-2, WS-3, &amp; WS-4'!$B$6='Watershed Precip Data'!$H$3,'Watershed Precip Data'!H282,'WS-2, WS-3, &amp; WS-4'!$B$6='Watershed Precip Data'!$I$3,'Watershed Precip Data'!I282,'WS-2, WS-3, &amp; WS-4'!$B$6='Watershed Precip Data'!$J$3,'Watershed Precip Data'!J282,'WS-2, WS-3, &amp; WS-4'!$B$6='Watershed Precip Data'!$K$3,'Watershed Precip Data'!K282)</f>
        <v>#N/A</v>
      </c>
      <c r="I280" s="72" t="e">
        <f t="shared" si="25"/>
        <v>#N/A</v>
      </c>
      <c r="J280" s="73" t="e">
        <f>_xlfn.IFS('WS-2, WS-3, &amp; WS-4'!$B$18="Yes",MIN(K280,G279+C280),'WS-2, WS-3, &amp; WS-4'!$B$18="No",0)</f>
        <v>#N/A</v>
      </c>
      <c r="K280" s="76">
        <f t="shared" si="26"/>
        <v>9.2999999999999999E-2</v>
      </c>
    </row>
    <row r="281" spans="1:11">
      <c r="A281" s="19">
        <v>10</v>
      </c>
      <c r="B281" s="18">
        <v>5</v>
      </c>
      <c r="C281" s="70" t="e">
        <f>'WS-2, WS-3, &amp; WS-4'!$B$28*'Water Supply Calcs'!$N$7*H281</f>
        <v>#VALUE!</v>
      </c>
      <c r="D281" s="70" t="e">
        <f t="shared" si="27"/>
        <v>#VALUE!</v>
      </c>
      <c r="E281" s="70" t="e">
        <f t="shared" si="28"/>
        <v>#VALUE!</v>
      </c>
      <c r="F281" s="71" t="e">
        <f t="shared" si="29"/>
        <v>#VALUE!</v>
      </c>
      <c r="G281" s="70" t="e">
        <f t="shared" si="30"/>
        <v>#VALUE!</v>
      </c>
      <c r="H281" s="209" t="e">
        <f>_xlfn.IFS('WS-2, WS-3, &amp; WS-4'!$B$6='Watershed Precip Data'!$C$3,'Watershed Precip Data'!C283,'WS-2, WS-3, &amp; WS-4'!$B$6='Watershed Precip Data'!$D$3,'Watershed Precip Data'!D283,'WS-2, WS-3, &amp; WS-4'!$B$6='Watershed Precip Data'!$E$3,'Watershed Precip Data'!E283,'WS-2, WS-3, &amp; WS-4'!$B$6='Watershed Precip Data'!$F$3,'Watershed Precip Data'!F283,'WS-2, WS-3, &amp; WS-4'!$B$6='Watershed Precip Data'!$G$3,'Watershed Precip Data'!G283,'WS-2, WS-3, &amp; WS-4'!$B$6='Watershed Precip Data'!$H$3,'Watershed Precip Data'!H283,'WS-2, WS-3, &amp; WS-4'!$B$6='Watershed Precip Data'!$I$3,'Watershed Precip Data'!I283,'WS-2, WS-3, &amp; WS-4'!$B$6='Watershed Precip Data'!$J$3,'Watershed Precip Data'!J283,'WS-2, WS-3, &amp; WS-4'!$B$6='Watershed Precip Data'!$K$3,'Watershed Precip Data'!K283)</f>
        <v>#N/A</v>
      </c>
      <c r="I281" s="72" t="e">
        <f t="shared" si="25"/>
        <v>#N/A</v>
      </c>
      <c r="J281" s="73" t="e">
        <f>_xlfn.IFS('WS-2, WS-3, &amp; WS-4'!$B$18="Yes",MIN(K281,G280+C281),'WS-2, WS-3, &amp; WS-4'!$B$18="No",0)</f>
        <v>#N/A</v>
      </c>
      <c r="K281" s="76">
        <f t="shared" si="26"/>
        <v>9.2999999999999999E-2</v>
      </c>
    </row>
    <row r="282" spans="1:11">
      <c r="A282" s="19">
        <v>10</v>
      </c>
      <c r="B282" s="18">
        <v>6</v>
      </c>
      <c r="C282" s="70" t="e">
        <f>'WS-2, WS-3, &amp; WS-4'!$B$28*'Water Supply Calcs'!$N$7*H282</f>
        <v>#VALUE!</v>
      </c>
      <c r="D282" s="70" t="e">
        <f t="shared" si="27"/>
        <v>#VALUE!</v>
      </c>
      <c r="E282" s="70" t="e">
        <f t="shared" si="28"/>
        <v>#VALUE!</v>
      </c>
      <c r="F282" s="71" t="e">
        <f t="shared" si="29"/>
        <v>#VALUE!</v>
      </c>
      <c r="G282" s="70" t="e">
        <f t="shared" si="30"/>
        <v>#VALUE!</v>
      </c>
      <c r="H282" s="209" t="e">
        <f>_xlfn.IFS('WS-2, WS-3, &amp; WS-4'!$B$6='Watershed Precip Data'!$C$3,'Watershed Precip Data'!C284,'WS-2, WS-3, &amp; WS-4'!$B$6='Watershed Precip Data'!$D$3,'Watershed Precip Data'!D284,'WS-2, WS-3, &amp; WS-4'!$B$6='Watershed Precip Data'!$E$3,'Watershed Precip Data'!E284,'WS-2, WS-3, &amp; WS-4'!$B$6='Watershed Precip Data'!$F$3,'Watershed Precip Data'!F284,'WS-2, WS-3, &amp; WS-4'!$B$6='Watershed Precip Data'!$G$3,'Watershed Precip Data'!G284,'WS-2, WS-3, &amp; WS-4'!$B$6='Watershed Precip Data'!$H$3,'Watershed Precip Data'!H284,'WS-2, WS-3, &amp; WS-4'!$B$6='Watershed Precip Data'!$I$3,'Watershed Precip Data'!I284,'WS-2, WS-3, &amp; WS-4'!$B$6='Watershed Precip Data'!$J$3,'Watershed Precip Data'!J284,'WS-2, WS-3, &amp; WS-4'!$B$6='Watershed Precip Data'!$K$3,'Watershed Precip Data'!K284)</f>
        <v>#N/A</v>
      </c>
      <c r="I282" s="72" t="e">
        <f t="shared" si="25"/>
        <v>#N/A</v>
      </c>
      <c r="J282" s="73" t="e">
        <f>_xlfn.IFS('WS-2, WS-3, &amp; WS-4'!$B$18="Yes",MIN(K282,G281+C282),'WS-2, WS-3, &amp; WS-4'!$B$18="No",0)</f>
        <v>#N/A</v>
      </c>
      <c r="K282" s="76">
        <f t="shared" si="26"/>
        <v>9.2999999999999999E-2</v>
      </c>
    </row>
    <row r="283" spans="1:11">
      <c r="A283" s="19">
        <v>10</v>
      </c>
      <c r="B283" s="18">
        <v>7</v>
      </c>
      <c r="C283" s="70" t="e">
        <f>'WS-2, WS-3, &amp; WS-4'!$B$28*'Water Supply Calcs'!$N$7*H283</f>
        <v>#VALUE!</v>
      </c>
      <c r="D283" s="70" t="e">
        <f t="shared" si="27"/>
        <v>#VALUE!</v>
      </c>
      <c r="E283" s="70" t="e">
        <f t="shared" si="28"/>
        <v>#VALUE!</v>
      </c>
      <c r="F283" s="71" t="e">
        <f t="shared" si="29"/>
        <v>#VALUE!</v>
      </c>
      <c r="G283" s="70" t="e">
        <f t="shared" si="30"/>
        <v>#VALUE!</v>
      </c>
      <c r="H283" s="209" t="e">
        <f>_xlfn.IFS('WS-2, WS-3, &amp; WS-4'!$B$6='Watershed Precip Data'!$C$3,'Watershed Precip Data'!C285,'WS-2, WS-3, &amp; WS-4'!$B$6='Watershed Precip Data'!$D$3,'Watershed Precip Data'!D285,'WS-2, WS-3, &amp; WS-4'!$B$6='Watershed Precip Data'!$E$3,'Watershed Precip Data'!E285,'WS-2, WS-3, &amp; WS-4'!$B$6='Watershed Precip Data'!$F$3,'Watershed Precip Data'!F285,'WS-2, WS-3, &amp; WS-4'!$B$6='Watershed Precip Data'!$G$3,'Watershed Precip Data'!G285,'WS-2, WS-3, &amp; WS-4'!$B$6='Watershed Precip Data'!$H$3,'Watershed Precip Data'!H285,'WS-2, WS-3, &amp; WS-4'!$B$6='Watershed Precip Data'!$I$3,'Watershed Precip Data'!I285,'WS-2, WS-3, &amp; WS-4'!$B$6='Watershed Precip Data'!$J$3,'Watershed Precip Data'!J285,'WS-2, WS-3, &amp; WS-4'!$B$6='Watershed Precip Data'!$K$3,'Watershed Precip Data'!K285)</f>
        <v>#N/A</v>
      </c>
      <c r="I283" s="72" t="e">
        <f t="shared" si="25"/>
        <v>#N/A</v>
      </c>
      <c r="J283" s="73" t="e">
        <f>_xlfn.IFS('WS-2, WS-3, &amp; WS-4'!$B$18="Yes",MIN(K283,G282+C283),'WS-2, WS-3, &amp; WS-4'!$B$18="No",0)</f>
        <v>#N/A</v>
      </c>
      <c r="K283" s="76">
        <f t="shared" si="26"/>
        <v>9.2999999999999999E-2</v>
      </c>
    </row>
    <row r="284" spans="1:11">
      <c r="A284" s="19">
        <v>10</v>
      </c>
      <c r="B284" s="18">
        <v>8</v>
      </c>
      <c r="C284" s="70" t="e">
        <f>'WS-2, WS-3, &amp; WS-4'!$B$28*'Water Supply Calcs'!$N$7*H284</f>
        <v>#VALUE!</v>
      </c>
      <c r="D284" s="70" t="e">
        <f t="shared" si="27"/>
        <v>#VALUE!</v>
      </c>
      <c r="E284" s="70" t="e">
        <f t="shared" si="28"/>
        <v>#VALUE!</v>
      </c>
      <c r="F284" s="71" t="e">
        <f t="shared" si="29"/>
        <v>#VALUE!</v>
      </c>
      <c r="G284" s="70" t="e">
        <f t="shared" si="30"/>
        <v>#VALUE!</v>
      </c>
      <c r="H284" s="209" t="e">
        <f>_xlfn.IFS('WS-2, WS-3, &amp; WS-4'!$B$6='Watershed Precip Data'!$C$3,'Watershed Precip Data'!C286,'WS-2, WS-3, &amp; WS-4'!$B$6='Watershed Precip Data'!$D$3,'Watershed Precip Data'!D286,'WS-2, WS-3, &amp; WS-4'!$B$6='Watershed Precip Data'!$E$3,'Watershed Precip Data'!E286,'WS-2, WS-3, &amp; WS-4'!$B$6='Watershed Precip Data'!$F$3,'Watershed Precip Data'!F286,'WS-2, WS-3, &amp; WS-4'!$B$6='Watershed Precip Data'!$G$3,'Watershed Precip Data'!G286,'WS-2, WS-3, &amp; WS-4'!$B$6='Watershed Precip Data'!$H$3,'Watershed Precip Data'!H286,'WS-2, WS-3, &amp; WS-4'!$B$6='Watershed Precip Data'!$I$3,'Watershed Precip Data'!I286,'WS-2, WS-3, &amp; WS-4'!$B$6='Watershed Precip Data'!$J$3,'Watershed Precip Data'!J286,'WS-2, WS-3, &amp; WS-4'!$B$6='Watershed Precip Data'!$K$3,'Watershed Precip Data'!K286)</f>
        <v>#N/A</v>
      </c>
      <c r="I284" s="72" t="e">
        <f t="shared" si="25"/>
        <v>#N/A</v>
      </c>
      <c r="J284" s="73" t="e">
        <f>_xlfn.IFS('WS-2, WS-3, &amp; WS-4'!$B$18="Yes",MIN(K284,G283+C284),'WS-2, WS-3, &amp; WS-4'!$B$18="No",0)</f>
        <v>#N/A</v>
      </c>
      <c r="K284" s="76">
        <f t="shared" si="26"/>
        <v>9.2999999999999999E-2</v>
      </c>
    </row>
    <row r="285" spans="1:11">
      <c r="A285" s="19">
        <v>10</v>
      </c>
      <c r="B285" s="18">
        <v>9</v>
      </c>
      <c r="C285" s="70" t="e">
        <f>'WS-2, WS-3, &amp; WS-4'!$B$28*'Water Supply Calcs'!$N$7*H285</f>
        <v>#VALUE!</v>
      </c>
      <c r="D285" s="70" t="e">
        <f t="shared" si="27"/>
        <v>#VALUE!</v>
      </c>
      <c r="E285" s="70" t="e">
        <f t="shared" si="28"/>
        <v>#VALUE!</v>
      </c>
      <c r="F285" s="71" t="e">
        <f t="shared" si="29"/>
        <v>#VALUE!</v>
      </c>
      <c r="G285" s="70" t="e">
        <f t="shared" si="30"/>
        <v>#VALUE!</v>
      </c>
      <c r="H285" s="209" t="e">
        <f>_xlfn.IFS('WS-2, WS-3, &amp; WS-4'!$B$6='Watershed Precip Data'!$C$3,'Watershed Precip Data'!C287,'WS-2, WS-3, &amp; WS-4'!$B$6='Watershed Precip Data'!$D$3,'Watershed Precip Data'!D287,'WS-2, WS-3, &amp; WS-4'!$B$6='Watershed Precip Data'!$E$3,'Watershed Precip Data'!E287,'WS-2, WS-3, &amp; WS-4'!$B$6='Watershed Precip Data'!$F$3,'Watershed Precip Data'!F287,'WS-2, WS-3, &amp; WS-4'!$B$6='Watershed Precip Data'!$G$3,'Watershed Precip Data'!G287,'WS-2, WS-3, &amp; WS-4'!$B$6='Watershed Precip Data'!$H$3,'Watershed Precip Data'!H287,'WS-2, WS-3, &amp; WS-4'!$B$6='Watershed Precip Data'!$I$3,'Watershed Precip Data'!I287,'WS-2, WS-3, &amp; WS-4'!$B$6='Watershed Precip Data'!$J$3,'Watershed Precip Data'!J287,'WS-2, WS-3, &amp; WS-4'!$B$6='Watershed Precip Data'!$K$3,'Watershed Precip Data'!K287)</f>
        <v>#N/A</v>
      </c>
      <c r="I285" s="72" t="e">
        <f t="shared" si="25"/>
        <v>#N/A</v>
      </c>
      <c r="J285" s="73" t="e">
        <f>_xlfn.IFS('WS-2, WS-3, &amp; WS-4'!$B$18="Yes",MIN(K285,G284+C285),'WS-2, WS-3, &amp; WS-4'!$B$18="No",0)</f>
        <v>#N/A</v>
      </c>
      <c r="K285" s="76">
        <f t="shared" si="26"/>
        <v>9.2999999999999999E-2</v>
      </c>
    </row>
    <row r="286" spans="1:11">
      <c r="A286" s="19">
        <v>10</v>
      </c>
      <c r="B286" s="18">
        <v>10</v>
      </c>
      <c r="C286" s="70" t="e">
        <f>'WS-2, WS-3, &amp; WS-4'!$B$28*'Water Supply Calcs'!$N$7*H286</f>
        <v>#VALUE!</v>
      </c>
      <c r="D286" s="70" t="e">
        <f t="shared" si="27"/>
        <v>#VALUE!</v>
      </c>
      <c r="E286" s="70" t="e">
        <f t="shared" si="28"/>
        <v>#VALUE!</v>
      </c>
      <c r="F286" s="71" t="e">
        <f t="shared" si="29"/>
        <v>#VALUE!</v>
      </c>
      <c r="G286" s="70" t="e">
        <f t="shared" si="30"/>
        <v>#VALUE!</v>
      </c>
      <c r="H286" s="209" t="e">
        <f>_xlfn.IFS('WS-2, WS-3, &amp; WS-4'!$B$6='Watershed Precip Data'!$C$3,'Watershed Precip Data'!C288,'WS-2, WS-3, &amp; WS-4'!$B$6='Watershed Precip Data'!$D$3,'Watershed Precip Data'!D288,'WS-2, WS-3, &amp; WS-4'!$B$6='Watershed Precip Data'!$E$3,'Watershed Precip Data'!E288,'WS-2, WS-3, &amp; WS-4'!$B$6='Watershed Precip Data'!$F$3,'Watershed Precip Data'!F288,'WS-2, WS-3, &amp; WS-4'!$B$6='Watershed Precip Data'!$G$3,'Watershed Precip Data'!G288,'WS-2, WS-3, &amp; WS-4'!$B$6='Watershed Precip Data'!$H$3,'Watershed Precip Data'!H288,'WS-2, WS-3, &amp; WS-4'!$B$6='Watershed Precip Data'!$I$3,'Watershed Precip Data'!I288,'WS-2, WS-3, &amp; WS-4'!$B$6='Watershed Precip Data'!$J$3,'Watershed Precip Data'!J288,'WS-2, WS-3, &amp; WS-4'!$B$6='Watershed Precip Data'!$K$3,'Watershed Precip Data'!K288)</f>
        <v>#N/A</v>
      </c>
      <c r="I286" s="72" t="e">
        <f t="shared" si="25"/>
        <v>#N/A</v>
      </c>
      <c r="J286" s="73" t="e">
        <f>_xlfn.IFS('WS-2, WS-3, &amp; WS-4'!$B$18="Yes",MIN(K286,G285+C286),'WS-2, WS-3, &amp; WS-4'!$B$18="No",0)</f>
        <v>#N/A</v>
      </c>
      <c r="K286" s="76">
        <f t="shared" si="26"/>
        <v>9.2999999999999999E-2</v>
      </c>
    </row>
    <row r="287" spans="1:11">
      <c r="A287" s="19">
        <v>10</v>
      </c>
      <c r="B287" s="18">
        <v>11</v>
      </c>
      <c r="C287" s="70" t="e">
        <f>'WS-2, WS-3, &amp; WS-4'!$B$28*'Water Supply Calcs'!$N$7*H287</f>
        <v>#VALUE!</v>
      </c>
      <c r="D287" s="70" t="e">
        <f t="shared" si="27"/>
        <v>#VALUE!</v>
      </c>
      <c r="E287" s="70" t="e">
        <f t="shared" si="28"/>
        <v>#VALUE!</v>
      </c>
      <c r="F287" s="71" t="e">
        <f t="shared" si="29"/>
        <v>#VALUE!</v>
      </c>
      <c r="G287" s="70" t="e">
        <f t="shared" si="30"/>
        <v>#VALUE!</v>
      </c>
      <c r="H287" s="209" t="e">
        <f>_xlfn.IFS('WS-2, WS-3, &amp; WS-4'!$B$6='Watershed Precip Data'!$C$3,'Watershed Precip Data'!C289,'WS-2, WS-3, &amp; WS-4'!$B$6='Watershed Precip Data'!$D$3,'Watershed Precip Data'!D289,'WS-2, WS-3, &amp; WS-4'!$B$6='Watershed Precip Data'!$E$3,'Watershed Precip Data'!E289,'WS-2, WS-3, &amp; WS-4'!$B$6='Watershed Precip Data'!$F$3,'Watershed Precip Data'!F289,'WS-2, WS-3, &amp; WS-4'!$B$6='Watershed Precip Data'!$G$3,'Watershed Precip Data'!G289,'WS-2, WS-3, &amp; WS-4'!$B$6='Watershed Precip Data'!$H$3,'Watershed Precip Data'!H289,'WS-2, WS-3, &amp; WS-4'!$B$6='Watershed Precip Data'!$I$3,'Watershed Precip Data'!I289,'WS-2, WS-3, &amp; WS-4'!$B$6='Watershed Precip Data'!$J$3,'Watershed Precip Data'!J289,'WS-2, WS-3, &amp; WS-4'!$B$6='Watershed Precip Data'!$K$3,'Watershed Precip Data'!K289)</f>
        <v>#N/A</v>
      </c>
      <c r="I287" s="72" t="e">
        <f t="shared" si="25"/>
        <v>#N/A</v>
      </c>
      <c r="J287" s="73" t="e">
        <f>_xlfn.IFS('WS-2, WS-3, &amp; WS-4'!$B$18="Yes",MIN(K287,G286+C287),'WS-2, WS-3, &amp; WS-4'!$B$18="No",0)</f>
        <v>#N/A</v>
      </c>
      <c r="K287" s="76">
        <f t="shared" si="26"/>
        <v>9.2999999999999999E-2</v>
      </c>
    </row>
    <row r="288" spans="1:11">
      <c r="A288" s="19">
        <v>10</v>
      </c>
      <c r="B288" s="18">
        <v>12</v>
      </c>
      <c r="C288" s="70" t="e">
        <f>'WS-2, WS-3, &amp; WS-4'!$B$28*'Water Supply Calcs'!$N$7*H288</f>
        <v>#VALUE!</v>
      </c>
      <c r="D288" s="70" t="e">
        <f t="shared" si="27"/>
        <v>#VALUE!</v>
      </c>
      <c r="E288" s="70" t="e">
        <f t="shared" si="28"/>
        <v>#VALUE!</v>
      </c>
      <c r="F288" s="71" t="e">
        <f t="shared" si="29"/>
        <v>#VALUE!</v>
      </c>
      <c r="G288" s="70" t="e">
        <f t="shared" si="30"/>
        <v>#VALUE!</v>
      </c>
      <c r="H288" s="209" t="e">
        <f>_xlfn.IFS('WS-2, WS-3, &amp; WS-4'!$B$6='Watershed Precip Data'!$C$3,'Watershed Precip Data'!C290,'WS-2, WS-3, &amp; WS-4'!$B$6='Watershed Precip Data'!$D$3,'Watershed Precip Data'!D290,'WS-2, WS-3, &amp; WS-4'!$B$6='Watershed Precip Data'!$E$3,'Watershed Precip Data'!E290,'WS-2, WS-3, &amp; WS-4'!$B$6='Watershed Precip Data'!$F$3,'Watershed Precip Data'!F290,'WS-2, WS-3, &amp; WS-4'!$B$6='Watershed Precip Data'!$G$3,'Watershed Precip Data'!G290,'WS-2, WS-3, &amp; WS-4'!$B$6='Watershed Precip Data'!$H$3,'Watershed Precip Data'!H290,'WS-2, WS-3, &amp; WS-4'!$B$6='Watershed Precip Data'!$I$3,'Watershed Precip Data'!I290,'WS-2, WS-3, &amp; WS-4'!$B$6='Watershed Precip Data'!$J$3,'Watershed Precip Data'!J290,'WS-2, WS-3, &amp; WS-4'!$B$6='Watershed Precip Data'!$K$3,'Watershed Precip Data'!K290)</f>
        <v>#N/A</v>
      </c>
      <c r="I288" s="72" t="e">
        <f t="shared" si="25"/>
        <v>#N/A</v>
      </c>
      <c r="J288" s="73" t="e">
        <f>_xlfn.IFS('WS-2, WS-3, &amp; WS-4'!$B$18="Yes",MIN(K288,G287+C288),'WS-2, WS-3, &amp; WS-4'!$B$18="No",0)</f>
        <v>#N/A</v>
      </c>
      <c r="K288" s="76">
        <f t="shared" si="26"/>
        <v>9.2999999999999999E-2</v>
      </c>
    </row>
    <row r="289" spans="1:11">
      <c r="A289" s="19">
        <v>10</v>
      </c>
      <c r="B289" s="18">
        <v>13</v>
      </c>
      <c r="C289" s="70" t="e">
        <f>'WS-2, WS-3, &amp; WS-4'!$B$28*'Water Supply Calcs'!$N$7*H289</f>
        <v>#VALUE!</v>
      </c>
      <c r="D289" s="70" t="e">
        <f t="shared" si="27"/>
        <v>#VALUE!</v>
      </c>
      <c r="E289" s="70" t="e">
        <f t="shared" si="28"/>
        <v>#VALUE!</v>
      </c>
      <c r="F289" s="71" t="e">
        <f t="shared" si="29"/>
        <v>#VALUE!</v>
      </c>
      <c r="G289" s="70" t="e">
        <f t="shared" si="30"/>
        <v>#VALUE!</v>
      </c>
      <c r="H289" s="209" t="e">
        <f>_xlfn.IFS('WS-2, WS-3, &amp; WS-4'!$B$6='Watershed Precip Data'!$C$3,'Watershed Precip Data'!C291,'WS-2, WS-3, &amp; WS-4'!$B$6='Watershed Precip Data'!$D$3,'Watershed Precip Data'!D291,'WS-2, WS-3, &amp; WS-4'!$B$6='Watershed Precip Data'!$E$3,'Watershed Precip Data'!E291,'WS-2, WS-3, &amp; WS-4'!$B$6='Watershed Precip Data'!$F$3,'Watershed Precip Data'!F291,'WS-2, WS-3, &amp; WS-4'!$B$6='Watershed Precip Data'!$G$3,'Watershed Precip Data'!G291,'WS-2, WS-3, &amp; WS-4'!$B$6='Watershed Precip Data'!$H$3,'Watershed Precip Data'!H291,'WS-2, WS-3, &amp; WS-4'!$B$6='Watershed Precip Data'!$I$3,'Watershed Precip Data'!I291,'WS-2, WS-3, &amp; WS-4'!$B$6='Watershed Precip Data'!$J$3,'Watershed Precip Data'!J291,'WS-2, WS-3, &amp; WS-4'!$B$6='Watershed Precip Data'!$K$3,'Watershed Precip Data'!K291)</f>
        <v>#N/A</v>
      </c>
      <c r="I289" s="72" t="e">
        <f t="shared" si="25"/>
        <v>#N/A</v>
      </c>
      <c r="J289" s="73" t="e">
        <f>_xlfn.IFS('WS-2, WS-3, &amp; WS-4'!$B$18="Yes",MIN(K289,G288+C289),'WS-2, WS-3, &amp; WS-4'!$B$18="No",0)</f>
        <v>#N/A</v>
      </c>
      <c r="K289" s="76">
        <f t="shared" si="26"/>
        <v>9.2999999999999999E-2</v>
      </c>
    </row>
    <row r="290" spans="1:11">
      <c r="A290" s="19">
        <v>10</v>
      </c>
      <c r="B290" s="18">
        <v>14</v>
      </c>
      <c r="C290" s="70" t="e">
        <f>'WS-2, WS-3, &amp; WS-4'!$B$28*'Water Supply Calcs'!$N$7*H290</f>
        <v>#VALUE!</v>
      </c>
      <c r="D290" s="70" t="e">
        <f t="shared" si="27"/>
        <v>#VALUE!</v>
      </c>
      <c r="E290" s="70" t="e">
        <f t="shared" si="28"/>
        <v>#VALUE!</v>
      </c>
      <c r="F290" s="71" t="e">
        <f t="shared" si="29"/>
        <v>#VALUE!</v>
      </c>
      <c r="G290" s="70" t="e">
        <f t="shared" si="30"/>
        <v>#VALUE!</v>
      </c>
      <c r="H290" s="209" t="e">
        <f>_xlfn.IFS('WS-2, WS-3, &amp; WS-4'!$B$6='Watershed Precip Data'!$C$3,'Watershed Precip Data'!C292,'WS-2, WS-3, &amp; WS-4'!$B$6='Watershed Precip Data'!$D$3,'Watershed Precip Data'!D292,'WS-2, WS-3, &amp; WS-4'!$B$6='Watershed Precip Data'!$E$3,'Watershed Precip Data'!E292,'WS-2, WS-3, &amp; WS-4'!$B$6='Watershed Precip Data'!$F$3,'Watershed Precip Data'!F292,'WS-2, WS-3, &amp; WS-4'!$B$6='Watershed Precip Data'!$G$3,'Watershed Precip Data'!G292,'WS-2, WS-3, &amp; WS-4'!$B$6='Watershed Precip Data'!$H$3,'Watershed Precip Data'!H292,'WS-2, WS-3, &amp; WS-4'!$B$6='Watershed Precip Data'!$I$3,'Watershed Precip Data'!I292,'WS-2, WS-3, &amp; WS-4'!$B$6='Watershed Precip Data'!$J$3,'Watershed Precip Data'!J292,'WS-2, WS-3, &amp; WS-4'!$B$6='Watershed Precip Data'!$K$3,'Watershed Precip Data'!K292)</f>
        <v>#N/A</v>
      </c>
      <c r="I290" s="72" t="e">
        <f t="shared" si="25"/>
        <v>#N/A</v>
      </c>
      <c r="J290" s="73" t="e">
        <f>_xlfn.IFS('WS-2, WS-3, &amp; WS-4'!$B$18="Yes",MIN(K290,G289+C290),'WS-2, WS-3, &amp; WS-4'!$B$18="No",0)</f>
        <v>#N/A</v>
      </c>
      <c r="K290" s="76">
        <f t="shared" si="26"/>
        <v>9.2999999999999999E-2</v>
      </c>
    </row>
    <row r="291" spans="1:11">
      <c r="A291" s="19">
        <v>10</v>
      </c>
      <c r="B291" s="18">
        <v>15</v>
      </c>
      <c r="C291" s="70" t="e">
        <f>'WS-2, WS-3, &amp; WS-4'!$B$28*'Water Supply Calcs'!$N$7*H291</f>
        <v>#VALUE!</v>
      </c>
      <c r="D291" s="70" t="e">
        <f t="shared" si="27"/>
        <v>#VALUE!</v>
      </c>
      <c r="E291" s="70" t="e">
        <f t="shared" si="28"/>
        <v>#VALUE!</v>
      </c>
      <c r="F291" s="71" t="e">
        <f t="shared" si="29"/>
        <v>#VALUE!</v>
      </c>
      <c r="G291" s="70" t="e">
        <f t="shared" si="30"/>
        <v>#VALUE!</v>
      </c>
      <c r="H291" s="209" t="e">
        <f>_xlfn.IFS('WS-2, WS-3, &amp; WS-4'!$B$6='Watershed Precip Data'!$C$3,'Watershed Precip Data'!C293,'WS-2, WS-3, &amp; WS-4'!$B$6='Watershed Precip Data'!$D$3,'Watershed Precip Data'!D293,'WS-2, WS-3, &amp; WS-4'!$B$6='Watershed Precip Data'!$E$3,'Watershed Precip Data'!E293,'WS-2, WS-3, &amp; WS-4'!$B$6='Watershed Precip Data'!$F$3,'Watershed Precip Data'!F293,'WS-2, WS-3, &amp; WS-4'!$B$6='Watershed Precip Data'!$G$3,'Watershed Precip Data'!G293,'WS-2, WS-3, &amp; WS-4'!$B$6='Watershed Precip Data'!$H$3,'Watershed Precip Data'!H293,'WS-2, WS-3, &amp; WS-4'!$B$6='Watershed Precip Data'!$I$3,'Watershed Precip Data'!I293,'WS-2, WS-3, &amp; WS-4'!$B$6='Watershed Precip Data'!$J$3,'Watershed Precip Data'!J293,'WS-2, WS-3, &amp; WS-4'!$B$6='Watershed Precip Data'!$K$3,'Watershed Precip Data'!K293)</f>
        <v>#N/A</v>
      </c>
      <c r="I291" s="72" t="e">
        <f t="shared" si="25"/>
        <v>#N/A</v>
      </c>
      <c r="J291" s="73" t="e">
        <f>_xlfn.IFS('WS-2, WS-3, &amp; WS-4'!$B$18="Yes",MIN(K291,G290+C291),'WS-2, WS-3, &amp; WS-4'!$B$18="No",0)</f>
        <v>#N/A</v>
      </c>
      <c r="K291" s="76">
        <f t="shared" si="26"/>
        <v>9.2999999999999999E-2</v>
      </c>
    </row>
    <row r="292" spans="1:11">
      <c r="A292" s="19">
        <v>10</v>
      </c>
      <c r="B292" s="18">
        <v>16</v>
      </c>
      <c r="C292" s="70" t="e">
        <f>'WS-2, WS-3, &amp; WS-4'!$B$28*'Water Supply Calcs'!$N$7*H292</f>
        <v>#VALUE!</v>
      </c>
      <c r="D292" s="70" t="e">
        <f t="shared" si="27"/>
        <v>#VALUE!</v>
      </c>
      <c r="E292" s="70" t="e">
        <f t="shared" si="28"/>
        <v>#VALUE!</v>
      </c>
      <c r="F292" s="71" t="e">
        <f t="shared" si="29"/>
        <v>#VALUE!</v>
      </c>
      <c r="G292" s="70" t="e">
        <f t="shared" si="30"/>
        <v>#VALUE!</v>
      </c>
      <c r="H292" s="209" t="e">
        <f>_xlfn.IFS('WS-2, WS-3, &amp; WS-4'!$B$6='Watershed Precip Data'!$C$3,'Watershed Precip Data'!C294,'WS-2, WS-3, &amp; WS-4'!$B$6='Watershed Precip Data'!$D$3,'Watershed Precip Data'!D294,'WS-2, WS-3, &amp; WS-4'!$B$6='Watershed Precip Data'!$E$3,'Watershed Precip Data'!E294,'WS-2, WS-3, &amp; WS-4'!$B$6='Watershed Precip Data'!$F$3,'Watershed Precip Data'!F294,'WS-2, WS-3, &amp; WS-4'!$B$6='Watershed Precip Data'!$G$3,'Watershed Precip Data'!G294,'WS-2, WS-3, &amp; WS-4'!$B$6='Watershed Precip Data'!$H$3,'Watershed Precip Data'!H294,'WS-2, WS-3, &amp; WS-4'!$B$6='Watershed Precip Data'!$I$3,'Watershed Precip Data'!I294,'WS-2, WS-3, &amp; WS-4'!$B$6='Watershed Precip Data'!$J$3,'Watershed Precip Data'!J294,'WS-2, WS-3, &amp; WS-4'!$B$6='Watershed Precip Data'!$K$3,'Watershed Precip Data'!K294)</f>
        <v>#N/A</v>
      </c>
      <c r="I292" s="72" t="e">
        <f t="shared" si="25"/>
        <v>#N/A</v>
      </c>
      <c r="J292" s="73" t="e">
        <f>_xlfn.IFS('WS-2, WS-3, &amp; WS-4'!$B$18="Yes",MIN(K292,G291+C292),'WS-2, WS-3, &amp; WS-4'!$B$18="No",0)</f>
        <v>#N/A</v>
      </c>
      <c r="K292" s="76">
        <f t="shared" si="26"/>
        <v>9.2999999999999999E-2</v>
      </c>
    </row>
    <row r="293" spans="1:11">
      <c r="A293" s="19">
        <v>10</v>
      </c>
      <c r="B293" s="18">
        <v>17</v>
      </c>
      <c r="C293" s="70" t="e">
        <f>'WS-2, WS-3, &amp; WS-4'!$B$28*'Water Supply Calcs'!$N$7*H293</f>
        <v>#VALUE!</v>
      </c>
      <c r="D293" s="70" t="e">
        <f t="shared" si="27"/>
        <v>#VALUE!</v>
      </c>
      <c r="E293" s="70" t="e">
        <f t="shared" si="28"/>
        <v>#VALUE!</v>
      </c>
      <c r="F293" s="71" t="e">
        <f t="shared" si="29"/>
        <v>#VALUE!</v>
      </c>
      <c r="G293" s="70" t="e">
        <f t="shared" si="30"/>
        <v>#VALUE!</v>
      </c>
      <c r="H293" s="209" t="e">
        <f>_xlfn.IFS('WS-2, WS-3, &amp; WS-4'!$B$6='Watershed Precip Data'!$C$3,'Watershed Precip Data'!C295,'WS-2, WS-3, &amp; WS-4'!$B$6='Watershed Precip Data'!$D$3,'Watershed Precip Data'!D295,'WS-2, WS-3, &amp; WS-4'!$B$6='Watershed Precip Data'!$E$3,'Watershed Precip Data'!E295,'WS-2, WS-3, &amp; WS-4'!$B$6='Watershed Precip Data'!$F$3,'Watershed Precip Data'!F295,'WS-2, WS-3, &amp; WS-4'!$B$6='Watershed Precip Data'!$G$3,'Watershed Precip Data'!G295,'WS-2, WS-3, &amp; WS-4'!$B$6='Watershed Precip Data'!$H$3,'Watershed Precip Data'!H295,'WS-2, WS-3, &amp; WS-4'!$B$6='Watershed Precip Data'!$I$3,'Watershed Precip Data'!I295,'WS-2, WS-3, &amp; WS-4'!$B$6='Watershed Precip Data'!$J$3,'Watershed Precip Data'!J295,'WS-2, WS-3, &amp; WS-4'!$B$6='Watershed Precip Data'!$K$3,'Watershed Precip Data'!K295)</f>
        <v>#N/A</v>
      </c>
      <c r="I293" s="72" t="e">
        <f t="shared" si="25"/>
        <v>#N/A</v>
      </c>
      <c r="J293" s="73" t="e">
        <f>_xlfn.IFS('WS-2, WS-3, &amp; WS-4'!$B$18="Yes",MIN(K293,G292+C293),'WS-2, WS-3, &amp; WS-4'!$B$18="No",0)</f>
        <v>#N/A</v>
      </c>
      <c r="K293" s="76">
        <f t="shared" si="26"/>
        <v>9.2999999999999999E-2</v>
      </c>
    </row>
    <row r="294" spans="1:11">
      <c r="A294" s="19">
        <v>10</v>
      </c>
      <c r="B294" s="18">
        <v>18</v>
      </c>
      <c r="C294" s="70" t="e">
        <f>'WS-2, WS-3, &amp; WS-4'!$B$28*'Water Supply Calcs'!$N$7*H294</f>
        <v>#VALUE!</v>
      </c>
      <c r="D294" s="70" t="e">
        <f t="shared" si="27"/>
        <v>#VALUE!</v>
      </c>
      <c r="E294" s="70" t="e">
        <f t="shared" si="28"/>
        <v>#VALUE!</v>
      </c>
      <c r="F294" s="71" t="e">
        <f t="shared" si="29"/>
        <v>#VALUE!</v>
      </c>
      <c r="G294" s="70" t="e">
        <f t="shared" si="30"/>
        <v>#VALUE!</v>
      </c>
      <c r="H294" s="209" t="e">
        <f>_xlfn.IFS('WS-2, WS-3, &amp; WS-4'!$B$6='Watershed Precip Data'!$C$3,'Watershed Precip Data'!C296,'WS-2, WS-3, &amp; WS-4'!$B$6='Watershed Precip Data'!$D$3,'Watershed Precip Data'!D296,'WS-2, WS-3, &amp; WS-4'!$B$6='Watershed Precip Data'!$E$3,'Watershed Precip Data'!E296,'WS-2, WS-3, &amp; WS-4'!$B$6='Watershed Precip Data'!$F$3,'Watershed Precip Data'!F296,'WS-2, WS-3, &amp; WS-4'!$B$6='Watershed Precip Data'!$G$3,'Watershed Precip Data'!G296,'WS-2, WS-3, &amp; WS-4'!$B$6='Watershed Precip Data'!$H$3,'Watershed Precip Data'!H296,'WS-2, WS-3, &amp; WS-4'!$B$6='Watershed Precip Data'!$I$3,'Watershed Precip Data'!I296,'WS-2, WS-3, &amp; WS-4'!$B$6='Watershed Precip Data'!$J$3,'Watershed Precip Data'!J296,'WS-2, WS-3, &amp; WS-4'!$B$6='Watershed Precip Data'!$K$3,'Watershed Precip Data'!K296)</f>
        <v>#N/A</v>
      </c>
      <c r="I294" s="72" t="e">
        <f t="shared" si="25"/>
        <v>#N/A</v>
      </c>
      <c r="J294" s="73" t="e">
        <f>_xlfn.IFS('WS-2, WS-3, &amp; WS-4'!$B$18="Yes",MIN(K294,G293+C294),'WS-2, WS-3, &amp; WS-4'!$B$18="No",0)</f>
        <v>#N/A</v>
      </c>
      <c r="K294" s="76">
        <f t="shared" si="26"/>
        <v>9.2999999999999999E-2</v>
      </c>
    </row>
    <row r="295" spans="1:11">
      <c r="A295" s="19">
        <v>10</v>
      </c>
      <c r="B295" s="18">
        <v>19</v>
      </c>
      <c r="C295" s="70" t="e">
        <f>'WS-2, WS-3, &amp; WS-4'!$B$28*'Water Supply Calcs'!$N$7*H295</f>
        <v>#VALUE!</v>
      </c>
      <c r="D295" s="70" t="e">
        <f t="shared" si="27"/>
        <v>#VALUE!</v>
      </c>
      <c r="E295" s="70" t="e">
        <f t="shared" si="28"/>
        <v>#VALUE!</v>
      </c>
      <c r="F295" s="71" t="e">
        <f t="shared" si="29"/>
        <v>#VALUE!</v>
      </c>
      <c r="G295" s="70" t="e">
        <f t="shared" si="30"/>
        <v>#VALUE!</v>
      </c>
      <c r="H295" s="209" t="e">
        <f>_xlfn.IFS('WS-2, WS-3, &amp; WS-4'!$B$6='Watershed Precip Data'!$C$3,'Watershed Precip Data'!C297,'WS-2, WS-3, &amp; WS-4'!$B$6='Watershed Precip Data'!$D$3,'Watershed Precip Data'!D297,'WS-2, WS-3, &amp; WS-4'!$B$6='Watershed Precip Data'!$E$3,'Watershed Precip Data'!E297,'WS-2, WS-3, &amp; WS-4'!$B$6='Watershed Precip Data'!$F$3,'Watershed Precip Data'!F297,'WS-2, WS-3, &amp; WS-4'!$B$6='Watershed Precip Data'!$G$3,'Watershed Precip Data'!G297,'WS-2, WS-3, &amp; WS-4'!$B$6='Watershed Precip Data'!$H$3,'Watershed Precip Data'!H297,'WS-2, WS-3, &amp; WS-4'!$B$6='Watershed Precip Data'!$I$3,'Watershed Precip Data'!I297,'WS-2, WS-3, &amp; WS-4'!$B$6='Watershed Precip Data'!$J$3,'Watershed Precip Data'!J297,'WS-2, WS-3, &amp; WS-4'!$B$6='Watershed Precip Data'!$K$3,'Watershed Precip Data'!K297)</f>
        <v>#N/A</v>
      </c>
      <c r="I295" s="72" t="e">
        <f t="shared" si="25"/>
        <v>#N/A</v>
      </c>
      <c r="J295" s="73" t="e">
        <f>_xlfn.IFS('WS-2, WS-3, &amp; WS-4'!$B$18="Yes",MIN(K295,G294+C295),'WS-2, WS-3, &amp; WS-4'!$B$18="No",0)</f>
        <v>#N/A</v>
      </c>
      <c r="K295" s="76">
        <f t="shared" si="26"/>
        <v>9.2999999999999999E-2</v>
      </c>
    </row>
    <row r="296" spans="1:11">
      <c r="A296" s="19">
        <v>10</v>
      </c>
      <c r="B296" s="18">
        <v>20</v>
      </c>
      <c r="C296" s="70" t="e">
        <f>'WS-2, WS-3, &amp; WS-4'!$B$28*'Water Supply Calcs'!$N$7*H296</f>
        <v>#VALUE!</v>
      </c>
      <c r="D296" s="70" t="e">
        <f t="shared" si="27"/>
        <v>#VALUE!</v>
      </c>
      <c r="E296" s="70" t="e">
        <f t="shared" si="28"/>
        <v>#VALUE!</v>
      </c>
      <c r="F296" s="71" t="e">
        <f t="shared" si="29"/>
        <v>#VALUE!</v>
      </c>
      <c r="G296" s="70" t="e">
        <f t="shared" si="30"/>
        <v>#VALUE!</v>
      </c>
      <c r="H296" s="209" t="e">
        <f>_xlfn.IFS('WS-2, WS-3, &amp; WS-4'!$B$6='Watershed Precip Data'!$C$3,'Watershed Precip Data'!C298,'WS-2, WS-3, &amp; WS-4'!$B$6='Watershed Precip Data'!$D$3,'Watershed Precip Data'!D298,'WS-2, WS-3, &amp; WS-4'!$B$6='Watershed Precip Data'!$E$3,'Watershed Precip Data'!E298,'WS-2, WS-3, &amp; WS-4'!$B$6='Watershed Precip Data'!$F$3,'Watershed Precip Data'!F298,'WS-2, WS-3, &amp; WS-4'!$B$6='Watershed Precip Data'!$G$3,'Watershed Precip Data'!G298,'WS-2, WS-3, &amp; WS-4'!$B$6='Watershed Precip Data'!$H$3,'Watershed Precip Data'!H298,'WS-2, WS-3, &amp; WS-4'!$B$6='Watershed Precip Data'!$I$3,'Watershed Precip Data'!I298,'WS-2, WS-3, &amp; WS-4'!$B$6='Watershed Precip Data'!$J$3,'Watershed Precip Data'!J298,'WS-2, WS-3, &amp; WS-4'!$B$6='Watershed Precip Data'!$K$3,'Watershed Precip Data'!K298)</f>
        <v>#N/A</v>
      </c>
      <c r="I296" s="72" t="e">
        <f t="shared" si="25"/>
        <v>#N/A</v>
      </c>
      <c r="J296" s="73" t="e">
        <f>_xlfn.IFS('WS-2, WS-3, &amp; WS-4'!$B$18="Yes",MIN(K296,G295+C296),'WS-2, WS-3, &amp; WS-4'!$B$18="No",0)</f>
        <v>#N/A</v>
      </c>
      <c r="K296" s="76">
        <f t="shared" si="26"/>
        <v>9.2999999999999999E-2</v>
      </c>
    </row>
    <row r="297" spans="1:11">
      <c r="A297" s="19">
        <v>10</v>
      </c>
      <c r="B297" s="18">
        <v>21</v>
      </c>
      <c r="C297" s="70" t="e">
        <f>'WS-2, WS-3, &amp; WS-4'!$B$28*'Water Supply Calcs'!$N$7*H297</f>
        <v>#VALUE!</v>
      </c>
      <c r="D297" s="70" t="e">
        <f t="shared" si="27"/>
        <v>#VALUE!</v>
      </c>
      <c r="E297" s="70" t="e">
        <f t="shared" si="28"/>
        <v>#VALUE!</v>
      </c>
      <c r="F297" s="71" t="e">
        <f t="shared" si="29"/>
        <v>#VALUE!</v>
      </c>
      <c r="G297" s="70" t="e">
        <f t="shared" si="30"/>
        <v>#VALUE!</v>
      </c>
      <c r="H297" s="209" t="e">
        <f>_xlfn.IFS('WS-2, WS-3, &amp; WS-4'!$B$6='Watershed Precip Data'!$C$3,'Watershed Precip Data'!C299,'WS-2, WS-3, &amp; WS-4'!$B$6='Watershed Precip Data'!$D$3,'Watershed Precip Data'!D299,'WS-2, WS-3, &amp; WS-4'!$B$6='Watershed Precip Data'!$E$3,'Watershed Precip Data'!E299,'WS-2, WS-3, &amp; WS-4'!$B$6='Watershed Precip Data'!$F$3,'Watershed Precip Data'!F299,'WS-2, WS-3, &amp; WS-4'!$B$6='Watershed Precip Data'!$G$3,'Watershed Precip Data'!G299,'WS-2, WS-3, &amp; WS-4'!$B$6='Watershed Precip Data'!$H$3,'Watershed Precip Data'!H299,'WS-2, WS-3, &amp; WS-4'!$B$6='Watershed Precip Data'!$I$3,'Watershed Precip Data'!I299,'WS-2, WS-3, &amp; WS-4'!$B$6='Watershed Precip Data'!$J$3,'Watershed Precip Data'!J299,'WS-2, WS-3, &amp; WS-4'!$B$6='Watershed Precip Data'!$K$3,'Watershed Precip Data'!K299)</f>
        <v>#N/A</v>
      </c>
      <c r="I297" s="72" t="e">
        <f t="shared" si="25"/>
        <v>#N/A</v>
      </c>
      <c r="J297" s="73" t="e">
        <f>_xlfn.IFS('WS-2, WS-3, &amp; WS-4'!$B$18="Yes",MIN(K297,G296+C297),'WS-2, WS-3, &amp; WS-4'!$B$18="No",0)</f>
        <v>#N/A</v>
      </c>
      <c r="K297" s="76">
        <f t="shared" si="26"/>
        <v>9.2999999999999999E-2</v>
      </c>
    </row>
    <row r="298" spans="1:11">
      <c r="A298" s="19">
        <v>10</v>
      </c>
      <c r="B298" s="18">
        <v>22</v>
      </c>
      <c r="C298" s="70" t="e">
        <f>'WS-2, WS-3, &amp; WS-4'!$B$28*'Water Supply Calcs'!$N$7*H298</f>
        <v>#VALUE!</v>
      </c>
      <c r="D298" s="70" t="e">
        <f t="shared" si="27"/>
        <v>#VALUE!</v>
      </c>
      <c r="E298" s="70" t="e">
        <f t="shared" si="28"/>
        <v>#VALUE!</v>
      </c>
      <c r="F298" s="71" t="e">
        <f t="shared" si="29"/>
        <v>#VALUE!</v>
      </c>
      <c r="G298" s="70" t="e">
        <f t="shared" si="30"/>
        <v>#VALUE!</v>
      </c>
      <c r="H298" s="209" t="e">
        <f>_xlfn.IFS('WS-2, WS-3, &amp; WS-4'!$B$6='Watershed Precip Data'!$C$3,'Watershed Precip Data'!C300,'WS-2, WS-3, &amp; WS-4'!$B$6='Watershed Precip Data'!$D$3,'Watershed Precip Data'!D300,'WS-2, WS-3, &amp; WS-4'!$B$6='Watershed Precip Data'!$E$3,'Watershed Precip Data'!E300,'WS-2, WS-3, &amp; WS-4'!$B$6='Watershed Precip Data'!$F$3,'Watershed Precip Data'!F300,'WS-2, WS-3, &amp; WS-4'!$B$6='Watershed Precip Data'!$G$3,'Watershed Precip Data'!G300,'WS-2, WS-3, &amp; WS-4'!$B$6='Watershed Precip Data'!$H$3,'Watershed Precip Data'!H300,'WS-2, WS-3, &amp; WS-4'!$B$6='Watershed Precip Data'!$I$3,'Watershed Precip Data'!I300,'WS-2, WS-3, &amp; WS-4'!$B$6='Watershed Precip Data'!$J$3,'Watershed Precip Data'!J300,'WS-2, WS-3, &amp; WS-4'!$B$6='Watershed Precip Data'!$K$3,'Watershed Precip Data'!K300)</f>
        <v>#N/A</v>
      </c>
      <c r="I298" s="72" t="e">
        <f t="shared" si="25"/>
        <v>#N/A</v>
      </c>
      <c r="J298" s="73" t="e">
        <f>_xlfn.IFS('WS-2, WS-3, &amp; WS-4'!$B$18="Yes",MIN(K298,G297+C298),'WS-2, WS-3, &amp; WS-4'!$B$18="No",0)</f>
        <v>#N/A</v>
      </c>
      <c r="K298" s="76">
        <f t="shared" si="26"/>
        <v>9.2999999999999999E-2</v>
      </c>
    </row>
    <row r="299" spans="1:11">
      <c r="A299" s="19">
        <v>10</v>
      </c>
      <c r="B299" s="18">
        <v>23</v>
      </c>
      <c r="C299" s="70" t="e">
        <f>'WS-2, WS-3, &amp; WS-4'!$B$28*'Water Supply Calcs'!$N$7*H299</f>
        <v>#VALUE!</v>
      </c>
      <c r="D299" s="70" t="e">
        <f t="shared" si="27"/>
        <v>#VALUE!</v>
      </c>
      <c r="E299" s="70" t="e">
        <f t="shared" si="28"/>
        <v>#VALUE!</v>
      </c>
      <c r="F299" s="71" t="e">
        <f t="shared" si="29"/>
        <v>#VALUE!</v>
      </c>
      <c r="G299" s="70" t="e">
        <f t="shared" si="30"/>
        <v>#VALUE!</v>
      </c>
      <c r="H299" s="209" t="e">
        <f>_xlfn.IFS('WS-2, WS-3, &amp; WS-4'!$B$6='Watershed Precip Data'!$C$3,'Watershed Precip Data'!C301,'WS-2, WS-3, &amp; WS-4'!$B$6='Watershed Precip Data'!$D$3,'Watershed Precip Data'!D301,'WS-2, WS-3, &amp; WS-4'!$B$6='Watershed Precip Data'!$E$3,'Watershed Precip Data'!E301,'WS-2, WS-3, &amp; WS-4'!$B$6='Watershed Precip Data'!$F$3,'Watershed Precip Data'!F301,'WS-2, WS-3, &amp; WS-4'!$B$6='Watershed Precip Data'!$G$3,'Watershed Precip Data'!G301,'WS-2, WS-3, &amp; WS-4'!$B$6='Watershed Precip Data'!$H$3,'Watershed Precip Data'!H301,'WS-2, WS-3, &amp; WS-4'!$B$6='Watershed Precip Data'!$I$3,'Watershed Precip Data'!I301,'WS-2, WS-3, &amp; WS-4'!$B$6='Watershed Precip Data'!$J$3,'Watershed Precip Data'!J301,'WS-2, WS-3, &amp; WS-4'!$B$6='Watershed Precip Data'!$K$3,'Watershed Precip Data'!K301)</f>
        <v>#N/A</v>
      </c>
      <c r="I299" s="72" t="e">
        <f t="shared" si="25"/>
        <v>#N/A</v>
      </c>
      <c r="J299" s="73" t="e">
        <f>_xlfn.IFS('WS-2, WS-3, &amp; WS-4'!$B$18="Yes",MIN(K299,G298+C299),'WS-2, WS-3, &amp; WS-4'!$B$18="No",0)</f>
        <v>#N/A</v>
      </c>
      <c r="K299" s="76">
        <f t="shared" si="26"/>
        <v>9.2999999999999999E-2</v>
      </c>
    </row>
    <row r="300" spans="1:11">
      <c r="A300" s="19">
        <v>10</v>
      </c>
      <c r="B300" s="18">
        <v>24</v>
      </c>
      <c r="C300" s="70" t="e">
        <f>'WS-2, WS-3, &amp; WS-4'!$B$28*'Water Supply Calcs'!$N$7*H300</f>
        <v>#VALUE!</v>
      </c>
      <c r="D300" s="70" t="e">
        <f t="shared" si="27"/>
        <v>#VALUE!</v>
      </c>
      <c r="E300" s="70" t="e">
        <f t="shared" si="28"/>
        <v>#VALUE!</v>
      </c>
      <c r="F300" s="71" t="e">
        <f t="shared" si="29"/>
        <v>#VALUE!</v>
      </c>
      <c r="G300" s="70" t="e">
        <f t="shared" si="30"/>
        <v>#VALUE!</v>
      </c>
      <c r="H300" s="209" t="e">
        <f>_xlfn.IFS('WS-2, WS-3, &amp; WS-4'!$B$6='Watershed Precip Data'!$C$3,'Watershed Precip Data'!C302,'WS-2, WS-3, &amp; WS-4'!$B$6='Watershed Precip Data'!$D$3,'Watershed Precip Data'!D302,'WS-2, WS-3, &amp; WS-4'!$B$6='Watershed Precip Data'!$E$3,'Watershed Precip Data'!E302,'WS-2, WS-3, &amp; WS-4'!$B$6='Watershed Precip Data'!$F$3,'Watershed Precip Data'!F302,'WS-2, WS-3, &amp; WS-4'!$B$6='Watershed Precip Data'!$G$3,'Watershed Precip Data'!G302,'WS-2, WS-3, &amp; WS-4'!$B$6='Watershed Precip Data'!$H$3,'Watershed Precip Data'!H302,'WS-2, WS-3, &amp; WS-4'!$B$6='Watershed Precip Data'!$I$3,'Watershed Precip Data'!I302,'WS-2, WS-3, &amp; WS-4'!$B$6='Watershed Precip Data'!$J$3,'Watershed Precip Data'!J302,'WS-2, WS-3, &amp; WS-4'!$B$6='Watershed Precip Data'!$K$3,'Watershed Precip Data'!K302)</f>
        <v>#N/A</v>
      </c>
      <c r="I300" s="72" t="e">
        <f t="shared" si="25"/>
        <v>#N/A</v>
      </c>
      <c r="J300" s="73" t="e">
        <f>_xlfn.IFS('WS-2, WS-3, &amp; WS-4'!$B$18="Yes",MIN(K300,G299+C300),'WS-2, WS-3, &amp; WS-4'!$B$18="No",0)</f>
        <v>#N/A</v>
      </c>
      <c r="K300" s="76">
        <f t="shared" si="26"/>
        <v>9.2999999999999999E-2</v>
      </c>
    </row>
    <row r="301" spans="1:11">
      <c r="A301" s="19">
        <v>10</v>
      </c>
      <c r="B301" s="18">
        <v>25</v>
      </c>
      <c r="C301" s="70" t="e">
        <f>'WS-2, WS-3, &amp; WS-4'!$B$28*'Water Supply Calcs'!$N$7*H301</f>
        <v>#VALUE!</v>
      </c>
      <c r="D301" s="70" t="e">
        <f t="shared" si="27"/>
        <v>#VALUE!</v>
      </c>
      <c r="E301" s="70" t="e">
        <f t="shared" si="28"/>
        <v>#VALUE!</v>
      </c>
      <c r="F301" s="71" t="e">
        <f t="shared" si="29"/>
        <v>#VALUE!</v>
      </c>
      <c r="G301" s="70" t="e">
        <f t="shared" si="30"/>
        <v>#VALUE!</v>
      </c>
      <c r="H301" s="209" t="e">
        <f>_xlfn.IFS('WS-2, WS-3, &amp; WS-4'!$B$6='Watershed Precip Data'!$C$3,'Watershed Precip Data'!C303,'WS-2, WS-3, &amp; WS-4'!$B$6='Watershed Precip Data'!$D$3,'Watershed Precip Data'!D303,'WS-2, WS-3, &amp; WS-4'!$B$6='Watershed Precip Data'!$E$3,'Watershed Precip Data'!E303,'WS-2, WS-3, &amp; WS-4'!$B$6='Watershed Precip Data'!$F$3,'Watershed Precip Data'!F303,'WS-2, WS-3, &amp; WS-4'!$B$6='Watershed Precip Data'!$G$3,'Watershed Precip Data'!G303,'WS-2, WS-3, &amp; WS-4'!$B$6='Watershed Precip Data'!$H$3,'Watershed Precip Data'!H303,'WS-2, WS-3, &amp; WS-4'!$B$6='Watershed Precip Data'!$I$3,'Watershed Precip Data'!I303,'WS-2, WS-3, &amp; WS-4'!$B$6='Watershed Precip Data'!$J$3,'Watershed Precip Data'!J303,'WS-2, WS-3, &amp; WS-4'!$B$6='Watershed Precip Data'!$K$3,'Watershed Precip Data'!K303)</f>
        <v>#N/A</v>
      </c>
      <c r="I301" s="72" t="e">
        <f t="shared" si="25"/>
        <v>#N/A</v>
      </c>
      <c r="J301" s="73" t="e">
        <f>_xlfn.IFS('WS-2, WS-3, &amp; WS-4'!$B$18="Yes",MIN(K301,G300+C301),'WS-2, WS-3, &amp; WS-4'!$B$18="No",0)</f>
        <v>#N/A</v>
      </c>
      <c r="K301" s="76">
        <f t="shared" si="26"/>
        <v>9.2999999999999999E-2</v>
      </c>
    </row>
    <row r="302" spans="1:11">
      <c r="A302" s="19">
        <v>10</v>
      </c>
      <c r="B302" s="18">
        <v>26</v>
      </c>
      <c r="C302" s="70" t="e">
        <f>'WS-2, WS-3, &amp; WS-4'!$B$28*'Water Supply Calcs'!$N$7*H302</f>
        <v>#VALUE!</v>
      </c>
      <c r="D302" s="70" t="e">
        <f t="shared" si="27"/>
        <v>#VALUE!</v>
      </c>
      <c r="E302" s="70" t="e">
        <f t="shared" si="28"/>
        <v>#VALUE!</v>
      </c>
      <c r="F302" s="71" t="e">
        <f t="shared" si="29"/>
        <v>#VALUE!</v>
      </c>
      <c r="G302" s="70" t="e">
        <f t="shared" si="30"/>
        <v>#VALUE!</v>
      </c>
      <c r="H302" s="209" t="e">
        <f>_xlfn.IFS('WS-2, WS-3, &amp; WS-4'!$B$6='Watershed Precip Data'!$C$3,'Watershed Precip Data'!C304,'WS-2, WS-3, &amp; WS-4'!$B$6='Watershed Precip Data'!$D$3,'Watershed Precip Data'!D304,'WS-2, WS-3, &amp; WS-4'!$B$6='Watershed Precip Data'!$E$3,'Watershed Precip Data'!E304,'WS-2, WS-3, &amp; WS-4'!$B$6='Watershed Precip Data'!$F$3,'Watershed Precip Data'!F304,'WS-2, WS-3, &amp; WS-4'!$B$6='Watershed Precip Data'!$G$3,'Watershed Precip Data'!G304,'WS-2, WS-3, &amp; WS-4'!$B$6='Watershed Precip Data'!$H$3,'Watershed Precip Data'!H304,'WS-2, WS-3, &amp; WS-4'!$B$6='Watershed Precip Data'!$I$3,'Watershed Precip Data'!I304,'WS-2, WS-3, &amp; WS-4'!$B$6='Watershed Precip Data'!$J$3,'Watershed Precip Data'!J304,'WS-2, WS-3, &amp; WS-4'!$B$6='Watershed Precip Data'!$K$3,'Watershed Precip Data'!K304)</f>
        <v>#N/A</v>
      </c>
      <c r="I302" s="72" t="e">
        <f t="shared" si="25"/>
        <v>#N/A</v>
      </c>
      <c r="J302" s="73" t="e">
        <f>_xlfn.IFS('WS-2, WS-3, &amp; WS-4'!$B$18="Yes",MIN(K302,G301+C302),'WS-2, WS-3, &amp; WS-4'!$B$18="No",0)</f>
        <v>#N/A</v>
      </c>
      <c r="K302" s="76">
        <f t="shared" si="26"/>
        <v>9.2999999999999999E-2</v>
      </c>
    </row>
    <row r="303" spans="1:11">
      <c r="A303" s="19">
        <v>10</v>
      </c>
      <c r="B303" s="18">
        <v>27</v>
      </c>
      <c r="C303" s="70" t="e">
        <f>'WS-2, WS-3, &amp; WS-4'!$B$28*'Water Supply Calcs'!$N$7*H303</f>
        <v>#VALUE!</v>
      </c>
      <c r="D303" s="70" t="e">
        <f t="shared" si="27"/>
        <v>#VALUE!</v>
      </c>
      <c r="E303" s="70" t="e">
        <f t="shared" si="28"/>
        <v>#VALUE!</v>
      </c>
      <c r="F303" s="71" t="e">
        <f t="shared" si="29"/>
        <v>#VALUE!</v>
      </c>
      <c r="G303" s="70" t="e">
        <f t="shared" si="30"/>
        <v>#VALUE!</v>
      </c>
      <c r="H303" s="209" t="e">
        <f>_xlfn.IFS('WS-2, WS-3, &amp; WS-4'!$B$6='Watershed Precip Data'!$C$3,'Watershed Precip Data'!C305,'WS-2, WS-3, &amp; WS-4'!$B$6='Watershed Precip Data'!$D$3,'Watershed Precip Data'!D305,'WS-2, WS-3, &amp; WS-4'!$B$6='Watershed Precip Data'!$E$3,'Watershed Precip Data'!E305,'WS-2, WS-3, &amp; WS-4'!$B$6='Watershed Precip Data'!$F$3,'Watershed Precip Data'!F305,'WS-2, WS-3, &amp; WS-4'!$B$6='Watershed Precip Data'!$G$3,'Watershed Precip Data'!G305,'WS-2, WS-3, &amp; WS-4'!$B$6='Watershed Precip Data'!$H$3,'Watershed Precip Data'!H305,'WS-2, WS-3, &amp; WS-4'!$B$6='Watershed Precip Data'!$I$3,'Watershed Precip Data'!I305,'WS-2, WS-3, &amp; WS-4'!$B$6='Watershed Precip Data'!$J$3,'Watershed Precip Data'!J305,'WS-2, WS-3, &amp; WS-4'!$B$6='Watershed Precip Data'!$K$3,'Watershed Precip Data'!K305)</f>
        <v>#N/A</v>
      </c>
      <c r="I303" s="72" t="e">
        <f t="shared" si="25"/>
        <v>#N/A</v>
      </c>
      <c r="J303" s="73" t="e">
        <f>_xlfn.IFS('WS-2, WS-3, &amp; WS-4'!$B$18="Yes",MIN(K303,G302+C303),'WS-2, WS-3, &amp; WS-4'!$B$18="No",0)</f>
        <v>#N/A</v>
      </c>
      <c r="K303" s="76">
        <f t="shared" si="26"/>
        <v>9.2999999999999999E-2</v>
      </c>
    </row>
    <row r="304" spans="1:11">
      <c r="A304" s="19">
        <v>10</v>
      </c>
      <c r="B304" s="18">
        <v>28</v>
      </c>
      <c r="C304" s="70" t="e">
        <f>'WS-2, WS-3, &amp; WS-4'!$B$28*'Water Supply Calcs'!$N$7*H304</f>
        <v>#VALUE!</v>
      </c>
      <c r="D304" s="70" t="e">
        <f t="shared" si="27"/>
        <v>#VALUE!</v>
      </c>
      <c r="E304" s="70" t="e">
        <f t="shared" si="28"/>
        <v>#VALUE!</v>
      </c>
      <c r="F304" s="71" t="e">
        <f t="shared" si="29"/>
        <v>#VALUE!</v>
      </c>
      <c r="G304" s="70" t="e">
        <f t="shared" si="30"/>
        <v>#VALUE!</v>
      </c>
      <c r="H304" s="209" t="e">
        <f>_xlfn.IFS('WS-2, WS-3, &amp; WS-4'!$B$6='Watershed Precip Data'!$C$3,'Watershed Precip Data'!C306,'WS-2, WS-3, &amp; WS-4'!$B$6='Watershed Precip Data'!$D$3,'Watershed Precip Data'!D306,'WS-2, WS-3, &amp; WS-4'!$B$6='Watershed Precip Data'!$E$3,'Watershed Precip Data'!E306,'WS-2, WS-3, &amp; WS-4'!$B$6='Watershed Precip Data'!$F$3,'Watershed Precip Data'!F306,'WS-2, WS-3, &amp; WS-4'!$B$6='Watershed Precip Data'!$G$3,'Watershed Precip Data'!G306,'WS-2, WS-3, &amp; WS-4'!$B$6='Watershed Precip Data'!$H$3,'Watershed Precip Data'!H306,'WS-2, WS-3, &amp; WS-4'!$B$6='Watershed Precip Data'!$I$3,'Watershed Precip Data'!I306,'WS-2, WS-3, &amp; WS-4'!$B$6='Watershed Precip Data'!$J$3,'Watershed Precip Data'!J306,'WS-2, WS-3, &amp; WS-4'!$B$6='Watershed Precip Data'!$K$3,'Watershed Precip Data'!K306)</f>
        <v>#N/A</v>
      </c>
      <c r="I304" s="72" t="e">
        <f t="shared" si="25"/>
        <v>#N/A</v>
      </c>
      <c r="J304" s="73" t="e">
        <f>_xlfn.IFS('WS-2, WS-3, &amp; WS-4'!$B$18="Yes",MIN(K304,G303+C304),'WS-2, WS-3, &amp; WS-4'!$B$18="No",0)</f>
        <v>#N/A</v>
      </c>
      <c r="K304" s="76">
        <f t="shared" si="26"/>
        <v>9.2999999999999999E-2</v>
      </c>
    </row>
    <row r="305" spans="1:11">
      <c r="A305" s="19">
        <v>10</v>
      </c>
      <c r="B305" s="18">
        <v>29</v>
      </c>
      <c r="C305" s="70" t="e">
        <f>'WS-2, WS-3, &amp; WS-4'!$B$28*'Water Supply Calcs'!$N$7*H305</f>
        <v>#VALUE!</v>
      </c>
      <c r="D305" s="70" t="e">
        <f t="shared" si="27"/>
        <v>#VALUE!</v>
      </c>
      <c r="E305" s="70" t="e">
        <f t="shared" si="28"/>
        <v>#VALUE!</v>
      </c>
      <c r="F305" s="71" t="e">
        <f t="shared" si="29"/>
        <v>#VALUE!</v>
      </c>
      <c r="G305" s="70" t="e">
        <f t="shared" si="30"/>
        <v>#VALUE!</v>
      </c>
      <c r="H305" s="209" t="e">
        <f>_xlfn.IFS('WS-2, WS-3, &amp; WS-4'!$B$6='Watershed Precip Data'!$C$3,'Watershed Precip Data'!C307,'WS-2, WS-3, &amp; WS-4'!$B$6='Watershed Precip Data'!$D$3,'Watershed Precip Data'!D307,'WS-2, WS-3, &amp; WS-4'!$B$6='Watershed Precip Data'!$E$3,'Watershed Precip Data'!E307,'WS-2, WS-3, &amp; WS-4'!$B$6='Watershed Precip Data'!$F$3,'Watershed Precip Data'!F307,'WS-2, WS-3, &amp; WS-4'!$B$6='Watershed Precip Data'!$G$3,'Watershed Precip Data'!G307,'WS-2, WS-3, &amp; WS-4'!$B$6='Watershed Precip Data'!$H$3,'Watershed Precip Data'!H307,'WS-2, WS-3, &amp; WS-4'!$B$6='Watershed Precip Data'!$I$3,'Watershed Precip Data'!I307,'WS-2, WS-3, &amp; WS-4'!$B$6='Watershed Precip Data'!$J$3,'Watershed Precip Data'!J307,'WS-2, WS-3, &amp; WS-4'!$B$6='Watershed Precip Data'!$K$3,'Watershed Precip Data'!K307)</f>
        <v>#N/A</v>
      </c>
      <c r="I305" s="72" t="e">
        <f t="shared" si="25"/>
        <v>#N/A</v>
      </c>
      <c r="J305" s="73" t="e">
        <f>_xlfn.IFS('WS-2, WS-3, &amp; WS-4'!$B$18="Yes",MIN(K305,G304+C305),'WS-2, WS-3, &amp; WS-4'!$B$18="No",0)</f>
        <v>#N/A</v>
      </c>
      <c r="K305" s="76">
        <f t="shared" si="26"/>
        <v>9.2999999999999999E-2</v>
      </c>
    </row>
    <row r="306" spans="1:11">
      <c r="A306" s="19">
        <v>10</v>
      </c>
      <c r="B306" s="18">
        <v>30</v>
      </c>
      <c r="C306" s="70" t="e">
        <f>'WS-2, WS-3, &amp; WS-4'!$B$28*'Water Supply Calcs'!$N$7*H306</f>
        <v>#VALUE!</v>
      </c>
      <c r="D306" s="70" t="e">
        <f t="shared" si="27"/>
        <v>#VALUE!</v>
      </c>
      <c r="E306" s="70" t="e">
        <f t="shared" si="28"/>
        <v>#VALUE!</v>
      </c>
      <c r="F306" s="71" t="e">
        <f t="shared" si="29"/>
        <v>#VALUE!</v>
      </c>
      <c r="G306" s="70" t="e">
        <f t="shared" si="30"/>
        <v>#VALUE!</v>
      </c>
      <c r="H306" s="209" t="e">
        <f>_xlfn.IFS('WS-2, WS-3, &amp; WS-4'!$B$6='Watershed Precip Data'!$C$3,'Watershed Precip Data'!C308,'WS-2, WS-3, &amp; WS-4'!$B$6='Watershed Precip Data'!$D$3,'Watershed Precip Data'!D308,'WS-2, WS-3, &amp; WS-4'!$B$6='Watershed Precip Data'!$E$3,'Watershed Precip Data'!E308,'WS-2, WS-3, &amp; WS-4'!$B$6='Watershed Precip Data'!$F$3,'Watershed Precip Data'!F308,'WS-2, WS-3, &amp; WS-4'!$B$6='Watershed Precip Data'!$G$3,'Watershed Precip Data'!G308,'WS-2, WS-3, &amp; WS-4'!$B$6='Watershed Precip Data'!$H$3,'Watershed Precip Data'!H308,'WS-2, WS-3, &amp; WS-4'!$B$6='Watershed Precip Data'!$I$3,'Watershed Precip Data'!I308,'WS-2, WS-3, &amp; WS-4'!$B$6='Watershed Precip Data'!$J$3,'Watershed Precip Data'!J308,'WS-2, WS-3, &amp; WS-4'!$B$6='Watershed Precip Data'!$K$3,'Watershed Precip Data'!K308)</f>
        <v>#N/A</v>
      </c>
      <c r="I306" s="72" t="e">
        <f t="shared" si="25"/>
        <v>#N/A</v>
      </c>
      <c r="J306" s="73" t="e">
        <f>_xlfn.IFS('WS-2, WS-3, &amp; WS-4'!$B$18="Yes",MIN(K306,G305+C306),'WS-2, WS-3, &amp; WS-4'!$B$18="No",0)</f>
        <v>#N/A</v>
      </c>
      <c r="K306" s="76">
        <f t="shared" si="26"/>
        <v>9.2999999999999999E-2</v>
      </c>
    </row>
    <row r="307" spans="1:11">
      <c r="A307" s="19">
        <v>10</v>
      </c>
      <c r="B307" s="18">
        <v>31</v>
      </c>
      <c r="C307" s="70" t="e">
        <f>'WS-2, WS-3, &amp; WS-4'!$B$28*'Water Supply Calcs'!$N$7*H307</f>
        <v>#VALUE!</v>
      </c>
      <c r="D307" s="70" t="e">
        <f t="shared" si="27"/>
        <v>#VALUE!</v>
      </c>
      <c r="E307" s="70" t="e">
        <f t="shared" si="28"/>
        <v>#VALUE!</v>
      </c>
      <c r="F307" s="71" t="e">
        <f t="shared" si="29"/>
        <v>#VALUE!</v>
      </c>
      <c r="G307" s="70" t="e">
        <f t="shared" si="30"/>
        <v>#VALUE!</v>
      </c>
      <c r="H307" s="209" t="e">
        <f>_xlfn.IFS('WS-2, WS-3, &amp; WS-4'!$B$6='Watershed Precip Data'!$C$3,'Watershed Precip Data'!C309,'WS-2, WS-3, &amp; WS-4'!$B$6='Watershed Precip Data'!$D$3,'Watershed Precip Data'!D309,'WS-2, WS-3, &amp; WS-4'!$B$6='Watershed Precip Data'!$E$3,'Watershed Precip Data'!E309,'WS-2, WS-3, &amp; WS-4'!$B$6='Watershed Precip Data'!$F$3,'Watershed Precip Data'!F309,'WS-2, WS-3, &amp; WS-4'!$B$6='Watershed Precip Data'!$G$3,'Watershed Precip Data'!G309,'WS-2, WS-3, &amp; WS-4'!$B$6='Watershed Precip Data'!$H$3,'Watershed Precip Data'!H309,'WS-2, WS-3, &amp; WS-4'!$B$6='Watershed Precip Data'!$I$3,'Watershed Precip Data'!I309,'WS-2, WS-3, &amp; WS-4'!$B$6='Watershed Precip Data'!$J$3,'Watershed Precip Data'!J309,'WS-2, WS-3, &amp; WS-4'!$B$6='Watershed Precip Data'!$K$3,'Watershed Precip Data'!K309)</f>
        <v>#N/A</v>
      </c>
      <c r="I307" s="72" t="e">
        <f t="shared" si="25"/>
        <v>#N/A</v>
      </c>
      <c r="J307" s="73" t="e">
        <f>_xlfn.IFS('WS-2, WS-3, &amp; WS-4'!$B$18="Yes",MIN(K307,G306+C307),'WS-2, WS-3, &amp; WS-4'!$B$18="No",0)</f>
        <v>#N/A</v>
      </c>
      <c r="K307" s="76">
        <f t="shared" si="26"/>
        <v>9.2999999999999999E-2</v>
      </c>
    </row>
    <row r="308" spans="1:11">
      <c r="A308" s="19">
        <v>11</v>
      </c>
      <c r="B308" s="18">
        <v>1</v>
      </c>
      <c r="C308" s="70" t="e">
        <f>'WS-2, WS-3, &amp; WS-4'!$B$28*'Water Supply Calcs'!$N$7*H308</f>
        <v>#VALUE!</v>
      </c>
      <c r="D308" s="70" t="e">
        <f t="shared" si="27"/>
        <v>#VALUE!</v>
      </c>
      <c r="E308" s="70" t="e">
        <f t="shared" si="28"/>
        <v>#VALUE!</v>
      </c>
      <c r="F308" s="71" t="e">
        <f t="shared" si="29"/>
        <v>#VALUE!</v>
      </c>
      <c r="G308" s="70" t="e">
        <f t="shared" si="30"/>
        <v>#VALUE!</v>
      </c>
      <c r="H308" s="209" t="e">
        <f>_xlfn.IFS('WS-2, WS-3, &amp; WS-4'!$B$6='Watershed Precip Data'!$C$3,'Watershed Precip Data'!C310,'WS-2, WS-3, &amp; WS-4'!$B$6='Watershed Precip Data'!$D$3,'Watershed Precip Data'!D310,'WS-2, WS-3, &amp; WS-4'!$B$6='Watershed Precip Data'!$E$3,'Watershed Precip Data'!E310,'WS-2, WS-3, &amp; WS-4'!$B$6='Watershed Precip Data'!$F$3,'Watershed Precip Data'!F310,'WS-2, WS-3, &amp; WS-4'!$B$6='Watershed Precip Data'!$G$3,'Watershed Precip Data'!G310,'WS-2, WS-3, &amp; WS-4'!$B$6='Watershed Precip Data'!$H$3,'Watershed Precip Data'!H310,'WS-2, WS-3, &amp; WS-4'!$B$6='Watershed Precip Data'!$I$3,'Watershed Precip Data'!I310,'WS-2, WS-3, &amp; WS-4'!$B$6='Watershed Precip Data'!$J$3,'Watershed Precip Data'!J310,'WS-2, WS-3, &amp; WS-4'!$B$6='Watershed Precip Data'!$K$3,'Watershed Precip Data'!K310)</f>
        <v>#N/A</v>
      </c>
      <c r="I308" s="72" t="e">
        <f t="shared" si="25"/>
        <v>#N/A</v>
      </c>
      <c r="J308" s="73" t="e">
        <f>_xlfn.IFS('WS-2, WS-3, &amp; WS-4'!$B$18="Yes",MIN(K308,G307+C308),'WS-2, WS-3, &amp; WS-4'!$B$18="No",0)</f>
        <v>#N/A</v>
      </c>
      <c r="K308" s="76">
        <f t="shared" si="26"/>
        <v>6.0000000000000005E-2</v>
      </c>
    </row>
    <row r="309" spans="1:11">
      <c r="A309" s="19">
        <v>11</v>
      </c>
      <c r="B309" s="18">
        <v>2</v>
      </c>
      <c r="C309" s="70" t="e">
        <f>'WS-2, WS-3, &amp; WS-4'!$B$28*'Water Supply Calcs'!$N$7*H309</f>
        <v>#VALUE!</v>
      </c>
      <c r="D309" s="70" t="e">
        <f t="shared" si="27"/>
        <v>#VALUE!</v>
      </c>
      <c r="E309" s="70" t="e">
        <f t="shared" si="28"/>
        <v>#VALUE!</v>
      </c>
      <c r="F309" s="71" t="e">
        <f t="shared" si="29"/>
        <v>#VALUE!</v>
      </c>
      <c r="G309" s="70" t="e">
        <f t="shared" si="30"/>
        <v>#VALUE!</v>
      </c>
      <c r="H309" s="209" t="e">
        <f>_xlfn.IFS('WS-2, WS-3, &amp; WS-4'!$B$6='Watershed Precip Data'!$C$3,'Watershed Precip Data'!C311,'WS-2, WS-3, &amp; WS-4'!$B$6='Watershed Precip Data'!$D$3,'Watershed Precip Data'!D311,'WS-2, WS-3, &amp; WS-4'!$B$6='Watershed Precip Data'!$E$3,'Watershed Precip Data'!E311,'WS-2, WS-3, &amp; WS-4'!$B$6='Watershed Precip Data'!$F$3,'Watershed Precip Data'!F311,'WS-2, WS-3, &amp; WS-4'!$B$6='Watershed Precip Data'!$G$3,'Watershed Precip Data'!G311,'WS-2, WS-3, &amp; WS-4'!$B$6='Watershed Precip Data'!$H$3,'Watershed Precip Data'!H311,'WS-2, WS-3, &amp; WS-4'!$B$6='Watershed Precip Data'!$I$3,'Watershed Precip Data'!I311,'WS-2, WS-3, &amp; WS-4'!$B$6='Watershed Precip Data'!$J$3,'Watershed Precip Data'!J311,'WS-2, WS-3, &amp; WS-4'!$B$6='Watershed Precip Data'!$K$3,'Watershed Precip Data'!K311)</f>
        <v>#N/A</v>
      </c>
      <c r="I309" s="72" t="e">
        <f t="shared" si="25"/>
        <v>#N/A</v>
      </c>
      <c r="J309" s="73" t="e">
        <f>_xlfn.IFS('WS-2, WS-3, &amp; WS-4'!$B$18="Yes",MIN(K309,G308+C309),'WS-2, WS-3, &amp; WS-4'!$B$18="No",0)</f>
        <v>#N/A</v>
      </c>
      <c r="K309" s="76">
        <f t="shared" si="26"/>
        <v>6.0000000000000005E-2</v>
      </c>
    </row>
    <row r="310" spans="1:11">
      <c r="A310" s="19">
        <v>11</v>
      </c>
      <c r="B310" s="18">
        <v>3</v>
      </c>
      <c r="C310" s="70" t="e">
        <f>'WS-2, WS-3, &amp; WS-4'!$B$28*'Water Supply Calcs'!$N$7*H310</f>
        <v>#VALUE!</v>
      </c>
      <c r="D310" s="70" t="e">
        <f t="shared" si="27"/>
        <v>#VALUE!</v>
      </c>
      <c r="E310" s="70" t="e">
        <f t="shared" si="28"/>
        <v>#VALUE!</v>
      </c>
      <c r="F310" s="71" t="e">
        <f t="shared" si="29"/>
        <v>#VALUE!</v>
      </c>
      <c r="G310" s="70" t="e">
        <f t="shared" si="30"/>
        <v>#VALUE!</v>
      </c>
      <c r="H310" s="209" t="e">
        <f>_xlfn.IFS('WS-2, WS-3, &amp; WS-4'!$B$6='Watershed Precip Data'!$C$3,'Watershed Precip Data'!C312,'WS-2, WS-3, &amp; WS-4'!$B$6='Watershed Precip Data'!$D$3,'Watershed Precip Data'!D312,'WS-2, WS-3, &amp; WS-4'!$B$6='Watershed Precip Data'!$E$3,'Watershed Precip Data'!E312,'WS-2, WS-3, &amp; WS-4'!$B$6='Watershed Precip Data'!$F$3,'Watershed Precip Data'!F312,'WS-2, WS-3, &amp; WS-4'!$B$6='Watershed Precip Data'!$G$3,'Watershed Precip Data'!G312,'WS-2, WS-3, &amp; WS-4'!$B$6='Watershed Precip Data'!$H$3,'Watershed Precip Data'!H312,'WS-2, WS-3, &amp; WS-4'!$B$6='Watershed Precip Data'!$I$3,'Watershed Precip Data'!I312,'WS-2, WS-3, &amp; WS-4'!$B$6='Watershed Precip Data'!$J$3,'Watershed Precip Data'!J312,'WS-2, WS-3, &amp; WS-4'!$B$6='Watershed Precip Data'!$K$3,'Watershed Precip Data'!K312)</f>
        <v>#N/A</v>
      </c>
      <c r="I310" s="72" t="e">
        <f t="shared" si="25"/>
        <v>#N/A</v>
      </c>
      <c r="J310" s="73" t="e">
        <f>_xlfn.IFS('WS-2, WS-3, &amp; WS-4'!$B$18="Yes",MIN(K310,G309+C310),'WS-2, WS-3, &amp; WS-4'!$B$18="No",0)</f>
        <v>#N/A</v>
      </c>
      <c r="K310" s="76">
        <f t="shared" si="26"/>
        <v>6.0000000000000005E-2</v>
      </c>
    </row>
    <row r="311" spans="1:11">
      <c r="A311" s="19">
        <v>11</v>
      </c>
      <c r="B311" s="18">
        <v>4</v>
      </c>
      <c r="C311" s="70" t="e">
        <f>'WS-2, WS-3, &amp; WS-4'!$B$28*'Water Supply Calcs'!$N$7*H311</f>
        <v>#VALUE!</v>
      </c>
      <c r="D311" s="70" t="e">
        <f t="shared" si="27"/>
        <v>#VALUE!</v>
      </c>
      <c r="E311" s="70" t="e">
        <f t="shared" si="28"/>
        <v>#VALUE!</v>
      </c>
      <c r="F311" s="71" t="e">
        <f t="shared" si="29"/>
        <v>#VALUE!</v>
      </c>
      <c r="G311" s="70" t="e">
        <f t="shared" si="30"/>
        <v>#VALUE!</v>
      </c>
      <c r="H311" s="209" t="e">
        <f>_xlfn.IFS('WS-2, WS-3, &amp; WS-4'!$B$6='Watershed Precip Data'!$C$3,'Watershed Precip Data'!C313,'WS-2, WS-3, &amp; WS-4'!$B$6='Watershed Precip Data'!$D$3,'Watershed Precip Data'!D313,'WS-2, WS-3, &amp; WS-4'!$B$6='Watershed Precip Data'!$E$3,'Watershed Precip Data'!E313,'WS-2, WS-3, &amp; WS-4'!$B$6='Watershed Precip Data'!$F$3,'Watershed Precip Data'!F313,'WS-2, WS-3, &amp; WS-4'!$B$6='Watershed Precip Data'!$G$3,'Watershed Precip Data'!G313,'WS-2, WS-3, &amp; WS-4'!$B$6='Watershed Precip Data'!$H$3,'Watershed Precip Data'!H313,'WS-2, WS-3, &amp; WS-4'!$B$6='Watershed Precip Data'!$I$3,'Watershed Precip Data'!I313,'WS-2, WS-3, &amp; WS-4'!$B$6='Watershed Precip Data'!$J$3,'Watershed Precip Data'!J313,'WS-2, WS-3, &amp; WS-4'!$B$6='Watershed Precip Data'!$K$3,'Watershed Precip Data'!K313)</f>
        <v>#N/A</v>
      </c>
      <c r="I311" s="72" t="e">
        <f t="shared" si="25"/>
        <v>#N/A</v>
      </c>
      <c r="J311" s="73" t="e">
        <f>_xlfn.IFS('WS-2, WS-3, &amp; WS-4'!$B$18="Yes",MIN(K311,G310+C311),'WS-2, WS-3, &amp; WS-4'!$B$18="No",0)</f>
        <v>#N/A</v>
      </c>
      <c r="K311" s="76">
        <f t="shared" si="26"/>
        <v>6.0000000000000005E-2</v>
      </c>
    </row>
    <row r="312" spans="1:11">
      <c r="A312" s="19">
        <v>11</v>
      </c>
      <c r="B312" s="18">
        <v>5</v>
      </c>
      <c r="C312" s="70" t="e">
        <f>'WS-2, WS-3, &amp; WS-4'!$B$28*'Water Supply Calcs'!$N$7*H312</f>
        <v>#VALUE!</v>
      </c>
      <c r="D312" s="70" t="e">
        <f t="shared" si="27"/>
        <v>#VALUE!</v>
      </c>
      <c r="E312" s="70" t="e">
        <f t="shared" si="28"/>
        <v>#VALUE!</v>
      </c>
      <c r="F312" s="71" t="e">
        <f t="shared" si="29"/>
        <v>#VALUE!</v>
      </c>
      <c r="G312" s="70" t="e">
        <f t="shared" si="30"/>
        <v>#VALUE!</v>
      </c>
      <c r="H312" s="209" t="e">
        <f>_xlfn.IFS('WS-2, WS-3, &amp; WS-4'!$B$6='Watershed Precip Data'!$C$3,'Watershed Precip Data'!C314,'WS-2, WS-3, &amp; WS-4'!$B$6='Watershed Precip Data'!$D$3,'Watershed Precip Data'!D314,'WS-2, WS-3, &amp; WS-4'!$B$6='Watershed Precip Data'!$E$3,'Watershed Precip Data'!E314,'WS-2, WS-3, &amp; WS-4'!$B$6='Watershed Precip Data'!$F$3,'Watershed Precip Data'!F314,'WS-2, WS-3, &amp; WS-4'!$B$6='Watershed Precip Data'!$G$3,'Watershed Precip Data'!G314,'WS-2, WS-3, &amp; WS-4'!$B$6='Watershed Precip Data'!$H$3,'Watershed Precip Data'!H314,'WS-2, WS-3, &amp; WS-4'!$B$6='Watershed Precip Data'!$I$3,'Watershed Precip Data'!I314,'WS-2, WS-3, &amp; WS-4'!$B$6='Watershed Precip Data'!$J$3,'Watershed Precip Data'!J314,'WS-2, WS-3, &amp; WS-4'!$B$6='Watershed Precip Data'!$K$3,'Watershed Precip Data'!K314)</f>
        <v>#N/A</v>
      </c>
      <c r="I312" s="72" t="e">
        <f t="shared" si="25"/>
        <v>#N/A</v>
      </c>
      <c r="J312" s="73" t="e">
        <f>_xlfn.IFS('WS-2, WS-3, &amp; WS-4'!$B$18="Yes",MIN(K312,G311+C312),'WS-2, WS-3, &amp; WS-4'!$B$18="No",0)</f>
        <v>#N/A</v>
      </c>
      <c r="K312" s="76">
        <f t="shared" si="26"/>
        <v>6.0000000000000005E-2</v>
      </c>
    </row>
    <row r="313" spans="1:11">
      <c r="A313" s="19">
        <v>11</v>
      </c>
      <c r="B313" s="18">
        <v>6</v>
      </c>
      <c r="C313" s="70" t="e">
        <f>'WS-2, WS-3, &amp; WS-4'!$B$28*'Water Supply Calcs'!$N$7*H313</f>
        <v>#VALUE!</v>
      </c>
      <c r="D313" s="70" t="e">
        <f t="shared" si="27"/>
        <v>#VALUE!</v>
      </c>
      <c r="E313" s="70" t="e">
        <f t="shared" si="28"/>
        <v>#VALUE!</v>
      </c>
      <c r="F313" s="71" t="e">
        <f t="shared" si="29"/>
        <v>#VALUE!</v>
      </c>
      <c r="G313" s="70" t="e">
        <f t="shared" si="30"/>
        <v>#VALUE!</v>
      </c>
      <c r="H313" s="209" t="e">
        <f>_xlfn.IFS('WS-2, WS-3, &amp; WS-4'!$B$6='Watershed Precip Data'!$C$3,'Watershed Precip Data'!C315,'WS-2, WS-3, &amp; WS-4'!$B$6='Watershed Precip Data'!$D$3,'Watershed Precip Data'!D315,'WS-2, WS-3, &amp; WS-4'!$B$6='Watershed Precip Data'!$E$3,'Watershed Precip Data'!E315,'WS-2, WS-3, &amp; WS-4'!$B$6='Watershed Precip Data'!$F$3,'Watershed Precip Data'!F315,'WS-2, WS-3, &amp; WS-4'!$B$6='Watershed Precip Data'!$G$3,'Watershed Precip Data'!G315,'WS-2, WS-3, &amp; WS-4'!$B$6='Watershed Precip Data'!$H$3,'Watershed Precip Data'!H315,'WS-2, WS-3, &amp; WS-4'!$B$6='Watershed Precip Data'!$I$3,'Watershed Precip Data'!I315,'WS-2, WS-3, &amp; WS-4'!$B$6='Watershed Precip Data'!$J$3,'Watershed Precip Data'!J315,'WS-2, WS-3, &amp; WS-4'!$B$6='Watershed Precip Data'!$K$3,'Watershed Precip Data'!K315)</f>
        <v>#N/A</v>
      </c>
      <c r="I313" s="72" t="e">
        <f t="shared" si="25"/>
        <v>#N/A</v>
      </c>
      <c r="J313" s="73" t="e">
        <f>_xlfn.IFS('WS-2, WS-3, &amp; WS-4'!$B$18="Yes",MIN(K313,G312+C313),'WS-2, WS-3, &amp; WS-4'!$B$18="No",0)</f>
        <v>#N/A</v>
      </c>
      <c r="K313" s="76">
        <f t="shared" si="26"/>
        <v>6.0000000000000005E-2</v>
      </c>
    </row>
    <row r="314" spans="1:11">
      <c r="A314" s="19">
        <v>11</v>
      </c>
      <c r="B314" s="18">
        <v>7</v>
      </c>
      <c r="C314" s="70" t="e">
        <f>'WS-2, WS-3, &amp; WS-4'!$B$28*'Water Supply Calcs'!$N$7*H314</f>
        <v>#VALUE!</v>
      </c>
      <c r="D314" s="70" t="e">
        <f t="shared" si="27"/>
        <v>#VALUE!</v>
      </c>
      <c r="E314" s="70" t="e">
        <f t="shared" si="28"/>
        <v>#VALUE!</v>
      </c>
      <c r="F314" s="71" t="e">
        <f t="shared" si="29"/>
        <v>#VALUE!</v>
      </c>
      <c r="G314" s="70" t="e">
        <f t="shared" si="30"/>
        <v>#VALUE!</v>
      </c>
      <c r="H314" s="209" t="e">
        <f>_xlfn.IFS('WS-2, WS-3, &amp; WS-4'!$B$6='Watershed Precip Data'!$C$3,'Watershed Precip Data'!C316,'WS-2, WS-3, &amp; WS-4'!$B$6='Watershed Precip Data'!$D$3,'Watershed Precip Data'!D316,'WS-2, WS-3, &amp; WS-4'!$B$6='Watershed Precip Data'!$E$3,'Watershed Precip Data'!E316,'WS-2, WS-3, &amp; WS-4'!$B$6='Watershed Precip Data'!$F$3,'Watershed Precip Data'!F316,'WS-2, WS-3, &amp; WS-4'!$B$6='Watershed Precip Data'!$G$3,'Watershed Precip Data'!G316,'WS-2, WS-3, &amp; WS-4'!$B$6='Watershed Precip Data'!$H$3,'Watershed Precip Data'!H316,'WS-2, WS-3, &amp; WS-4'!$B$6='Watershed Precip Data'!$I$3,'Watershed Precip Data'!I316,'WS-2, WS-3, &amp; WS-4'!$B$6='Watershed Precip Data'!$J$3,'Watershed Precip Data'!J316,'WS-2, WS-3, &amp; WS-4'!$B$6='Watershed Precip Data'!$K$3,'Watershed Precip Data'!K316)</f>
        <v>#N/A</v>
      </c>
      <c r="I314" s="72" t="e">
        <f t="shared" si="25"/>
        <v>#N/A</v>
      </c>
      <c r="J314" s="73" t="e">
        <f>_xlfn.IFS('WS-2, WS-3, &amp; WS-4'!$B$18="Yes",MIN(K314,G313+C314),'WS-2, WS-3, &amp; WS-4'!$B$18="No",0)</f>
        <v>#N/A</v>
      </c>
      <c r="K314" s="76">
        <f t="shared" si="26"/>
        <v>6.0000000000000005E-2</v>
      </c>
    </row>
    <row r="315" spans="1:11">
      <c r="A315" s="19">
        <v>11</v>
      </c>
      <c r="B315" s="18">
        <v>8</v>
      </c>
      <c r="C315" s="70" t="e">
        <f>'WS-2, WS-3, &amp; WS-4'!$B$28*'Water Supply Calcs'!$N$7*H315</f>
        <v>#VALUE!</v>
      </c>
      <c r="D315" s="70" t="e">
        <f t="shared" si="27"/>
        <v>#VALUE!</v>
      </c>
      <c r="E315" s="70" t="e">
        <f t="shared" si="28"/>
        <v>#VALUE!</v>
      </c>
      <c r="F315" s="71" t="e">
        <f t="shared" si="29"/>
        <v>#VALUE!</v>
      </c>
      <c r="G315" s="70" t="e">
        <f t="shared" si="30"/>
        <v>#VALUE!</v>
      </c>
      <c r="H315" s="209" t="e">
        <f>_xlfn.IFS('WS-2, WS-3, &amp; WS-4'!$B$6='Watershed Precip Data'!$C$3,'Watershed Precip Data'!C317,'WS-2, WS-3, &amp; WS-4'!$B$6='Watershed Precip Data'!$D$3,'Watershed Precip Data'!D317,'WS-2, WS-3, &amp; WS-4'!$B$6='Watershed Precip Data'!$E$3,'Watershed Precip Data'!E317,'WS-2, WS-3, &amp; WS-4'!$B$6='Watershed Precip Data'!$F$3,'Watershed Precip Data'!F317,'WS-2, WS-3, &amp; WS-4'!$B$6='Watershed Precip Data'!$G$3,'Watershed Precip Data'!G317,'WS-2, WS-3, &amp; WS-4'!$B$6='Watershed Precip Data'!$H$3,'Watershed Precip Data'!H317,'WS-2, WS-3, &amp; WS-4'!$B$6='Watershed Precip Data'!$I$3,'Watershed Precip Data'!I317,'WS-2, WS-3, &amp; WS-4'!$B$6='Watershed Precip Data'!$J$3,'Watershed Precip Data'!J317,'WS-2, WS-3, &amp; WS-4'!$B$6='Watershed Precip Data'!$K$3,'Watershed Precip Data'!K317)</f>
        <v>#N/A</v>
      </c>
      <c r="I315" s="72" t="e">
        <f t="shared" si="25"/>
        <v>#N/A</v>
      </c>
      <c r="J315" s="73" t="e">
        <f>_xlfn.IFS('WS-2, WS-3, &amp; WS-4'!$B$18="Yes",MIN(K315,G314+C315),'WS-2, WS-3, &amp; WS-4'!$B$18="No",0)</f>
        <v>#N/A</v>
      </c>
      <c r="K315" s="76">
        <f t="shared" si="26"/>
        <v>6.0000000000000005E-2</v>
      </c>
    </row>
    <row r="316" spans="1:11">
      <c r="A316" s="19">
        <v>11</v>
      </c>
      <c r="B316" s="18">
        <v>9</v>
      </c>
      <c r="C316" s="70" t="e">
        <f>'WS-2, WS-3, &amp; WS-4'!$B$28*'Water Supply Calcs'!$N$7*H316</f>
        <v>#VALUE!</v>
      </c>
      <c r="D316" s="70" t="e">
        <f t="shared" si="27"/>
        <v>#VALUE!</v>
      </c>
      <c r="E316" s="70" t="e">
        <f t="shared" si="28"/>
        <v>#VALUE!</v>
      </c>
      <c r="F316" s="71" t="e">
        <f t="shared" si="29"/>
        <v>#VALUE!</v>
      </c>
      <c r="G316" s="70" t="e">
        <f t="shared" si="30"/>
        <v>#VALUE!</v>
      </c>
      <c r="H316" s="209" t="e">
        <f>_xlfn.IFS('WS-2, WS-3, &amp; WS-4'!$B$6='Watershed Precip Data'!$C$3,'Watershed Precip Data'!C318,'WS-2, WS-3, &amp; WS-4'!$B$6='Watershed Precip Data'!$D$3,'Watershed Precip Data'!D318,'WS-2, WS-3, &amp; WS-4'!$B$6='Watershed Precip Data'!$E$3,'Watershed Precip Data'!E318,'WS-2, WS-3, &amp; WS-4'!$B$6='Watershed Precip Data'!$F$3,'Watershed Precip Data'!F318,'WS-2, WS-3, &amp; WS-4'!$B$6='Watershed Precip Data'!$G$3,'Watershed Precip Data'!G318,'WS-2, WS-3, &amp; WS-4'!$B$6='Watershed Precip Data'!$H$3,'Watershed Precip Data'!H318,'WS-2, WS-3, &amp; WS-4'!$B$6='Watershed Precip Data'!$I$3,'Watershed Precip Data'!I318,'WS-2, WS-3, &amp; WS-4'!$B$6='Watershed Precip Data'!$J$3,'Watershed Precip Data'!J318,'WS-2, WS-3, &amp; WS-4'!$B$6='Watershed Precip Data'!$K$3,'Watershed Precip Data'!K318)</f>
        <v>#N/A</v>
      </c>
      <c r="I316" s="72" t="e">
        <f t="shared" si="25"/>
        <v>#N/A</v>
      </c>
      <c r="J316" s="73" t="e">
        <f>_xlfn.IFS('WS-2, WS-3, &amp; WS-4'!$B$18="Yes",MIN(K316,G315+C316),'WS-2, WS-3, &amp; WS-4'!$B$18="No",0)</f>
        <v>#N/A</v>
      </c>
      <c r="K316" s="76">
        <f t="shared" si="26"/>
        <v>6.0000000000000005E-2</v>
      </c>
    </row>
    <row r="317" spans="1:11">
      <c r="A317" s="19">
        <v>11</v>
      </c>
      <c r="B317" s="18">
        <v>10</v>
      </c>
      <c r="C317" s="70" t="e">
        <f>'WS-2, WS-3, &amp; WS-4'!$B$28*'Water Supply Calcs'!$N$7*H317</f>
        <v>#VALUE!</v>
      </c>
      <c r="D317" s="70" t="e">
        <f t="shared" si="27"/>
        <v>#VALUE!</v>
      </c>
      <c r="E317" s="70" t="e">
        <f t="shared" si="28"/>
        <v>#VALUE!</v>
      </c>
      <c r="F317" s="71" t="e">
        <f t="shared" si="29"/>
        <v>#VALUE!</v>
      </c>
      <c r="G317" s="70" t="e">
        <f t="shared" si="30"/>
        <v>#VALUE!</v>
      </c>
      <c r="H317" s="209" t="e">
        <f>_xlfn.IFS('WS-2, WS-3, &amp; WS-4'!$B$6='Watershed Precip Data'!$C$3,'Watershed Precip Data'!C319,'WS-2, WS-3, &amp; WS-4'!$B$6='Watershed Precip Data'!$D$3,'Watershed Precip Data'!D319,'WS-2, WS-3, &amp; WS-4'!$B$6='Watershed Precip Data'!$E$3,'Watershed Precip Data'!E319,'WS-2, WS-3, &amp; WS-4'!$B$6='Watershed Precip Data'!$F$3,'Watershed Precip Data'!F319,'WS-2, WS-3, &amp; WS-4'!$B$6='Watershed Precip Data'!$G$3,'Watershed Precip Data'!G319,'WS-2, WS-3, &amp; WS-4'!$B$6='Watershed Precip Data'!$H$3,'Watershed Precip Data'!H319,'WS-2, WS-3, &amp; WS-4'!$B$6='Watershed Precip Data'!$I$3,'Watershed Precip Data'!I319,'WS-2, WS-3, &amp; WS-4'!$B$6='Watershed Precip Data'!$J$3,'Watershed Precip Data'!J319,'WS-2, WS-3, &amp; WS-4'!$B$6='Watershed Precip Data'!$K$3,'Watershed Precip Data'!K319)</f>
        <v>#N/A</v>
      </c>
      <c r="I317" s="72" t="e">
        <f t="shared" si="25"/>
        <v>#N/A</v>
      </c>
      <c r="J317" s="73" t="e">
        <f>_xlfn.IFS('WS-2, WS-3, &amp; WS-4'!$B$18="Yes",MIN(K317,G316+C317),'WS-2, WS-3, &amp; WS-4'!$B$18="No",0)</f>
        <v>#N/A</v>
      </c>
      <c r="K317" s="76">
        <f t="shared" si="26"/>
        <v>6.0000000000000005E-2</v>
      </c>
    </row>
    <row r="318" spans="1:11">
      <c r="A318" s="19">
        <v>11</v>
      </c>
      <c r="B318" s="18">
        <v>11</v>
      </c>
      <c r="C318" s="70" t="e">
        <f>'WS-2, WS-3, &amp; WS-4'!$B$28*'Water Supply Calcs'!$N$7*H318</f>
        <v>#VALUE!</v>
      </c>
      <c r="D318" s="70" t="e">
        <f t="shared" si="27"/>
        <v>#VALUE!</v>
      </c>
      <c r="E318" s="70" t="e">
        <f t="shared" si="28"/>
        <v>#VALUE!</v>
      </c>
      <c r="F318" s="71" t="e">
        <f t="shared" si="29"/>
        <v>#VALUE!</v>
      </c>
      <c r="G318" s="70" t="e">
        <f t="shared" si="30"/>
        <v>#VALUE!</v>
      </c>
      <c r="H318" s="209" t="e">
        <f>_xlfn.IFS('WS-2, WS-3, &amp; WS-4'!$B$6='Watershed Precip Data'!$C$3,'Watershed Precip Data'!C320,'WS-2, WS-3, &amp; WS-4'!$B$6='Watershed Precip Data'!$D$3,'Watershed Precip Data'!D320,'WS-2, WS-3, &amp; WS-4'!$B$6='Watershed Precip Data'!$E$3,'Watershed Precip Data'!E320,'WS-2, WS-3, &amp; WS-4'!$B$6='Watershed Precip Data'!$F$3,'Watershed Precip Data'!F320,'WS-2, WS-3, &amp; WS-4'!$B$6='Watershed Precip Data'!$G$3,'Watershed Precip Data'!G320,'WS-2, WS-3, &amp; WS-4'!$B$6='Watershed Precip Data'!$H$3,'Watershed Precip Data'!H320,'WS-2, WS-3, &amp; WS-4'!$B$6='Watershed Precip Data'!$I$3,'Watershed Precip Data'!I320,'WS-2, WS-3, &amp; WS-4'!$B$6='Watershed Precip Data'!$J$3,'Watershed Precip Data'!J320,'WS-2, WS-3, &amp; WS-4'!$B$6='Watershed Precip Data'!$K$3,'Watershed Precip Data'!K320)</f>
        <v>#N/A</v>
      </c>
      <c r="I318" s="72" t="e">
        <f t="shared" si="25"/>
        <v>#N/A</v>
      </c>
      <c r="J318" s="73" t="e">
        <f>_xlfn.IFS('WS-2, WS-3, &amp; WS-4'!$B$18="Yes",MIN(K318,G317+C318),'WS-2, WS-3, &amp; WS-4'!$B$18="No",0)</f>
        <v>#N/A</v>
      </c>
      <c r="K318" s="76">
        <f t="shared" si="26"/>
        <v>6.0000000000000005E-2</v>
      </c>
    </row>
    <row r="319" spans="1:11">
      <c r="A319" s="19">
        <v>11</v>
      </c>
      <c r="B319" s="18">
        <v>12</v>
      </c>
      <c r="C319" s="70" t="e">
        <f>'WS-2, WS-3, &amp; WS-4'!$B$28*'Water Supply Calcs'!$N$7*H319</f>
        <v>#VALUE!</v>
      </c>
      <c r="D319" s="70" t="e">
        <f t="shared" si="27"/>
        <v>#VALUE!</v>
      </c>
      <c r="E319" s="70" t="e">
        <f t="shared" si="28"/>
        <v>#VALUE!</v>
      </c>
      <c r="F319" s="71" t="e">
        <f t="shared" si="29"/>
        <v>#VALUE!</v>
      </c>
      <c r="G319" s="70" t="e">
        <f t="shared" si="30"/>
        <v>#VALUE!</v>
      </c>
      <c r="H319" s="209" t="e">
        <f>_xlfn.IFS('WS-2, WS-3, &amp; WS-4'!$B$6='Watershed Precip Data'!$C$3,'Watershed Precip Data'!C321,'WS-2, WS-3, &amp; WS-4'!$B$6='Watershed Precip Data'!$D$3,'Watershed Precip Data'!D321,'WS-2, WS-3, &amp; WS-4'!$B$6='Watershed Precip Data'!$E$3,'Watershed Precip Data'!E321,'WS-2, WS-3, &amp; WS-4'!$B$6='Watershed Precip Data'!$F$3,'Watershed Precip Data'!F321,'WS-2, WS-3, &amp; WS-4'!$B$6='Watershed Precip Data'!$G$3,'Watershed Precip Data'!G321,'WS-2, WS-3, &amp; WS-4'!$B$6='Watershed Precip Data'!$H$3,'Watershed Precip Data'!H321,'WS-2, WS-3, &amp; WS-4'!$B$6='Watershed Precip Data'!$I$3,'Watershed Precip Data'!I321,'WS-2, WS-3, &amp; WS-4'!$B$6='Watershed Precip Data'!$J$3,'Watershed Precip Data'!J321,'WS-2, WS-3, &amp; WS-4'!$B$6='Watershed Precip Data'!$K$3,'Watershed Precip Data'!K321)</f>
        <v>#N/A</v>
      </c>
      <c r="I319" s="72" t="e">
        <f t="shared" si="25"/>
        <v>#N/A</v>
      </c>
      <c r="J319" s="73" t="e">
        <f>_xlfn.IFS('WS-2, WS-3, &amp; WS-4'!$B$18="Yes",MIN(K319,G318+C319),'WS-2, WS-3, &amp; WS-4'!$B$18="No",0)</f>
        <v>#N/A</v>
      </c>
      <c r="K319" s="76">
        <f t="shared" si="26"/>
        <v>6.0000000000000005E-2</v>
      </c>
    </row>
    <row r="320" spans="1:11">
      <c r="A320" s="19">
        <v>11</v>
      </c>
      <c r="B320" s="18">
        <v>13</v>
      </c>
      <c r="C320" s="70" t="e">
        <f>'WS-2, WS-3, &amp; WS-4'!$B$28*'Water Supply Calcs'!$N$7*H320</f>
        <v>#VALUE!</v>
      </c>
      <c r="D320" s="70" t="e">
        <f t="shared" si="27"/>
        <v>#VALUE!</v>
      </c>
      <c r="E320" s="70" t="e">
        <f t="shared" si="28"/>
        <v>#VALUE!</v>
      </c>
      <c r="F320" s="71" t="e">
        <f t="shared" si="29"/>
        <v>#VALUE!</v>
      </c>
      <c r="G320" s="70" t="e">
        <f t="shared" si="30"/>
        <v>#VALUE!</v>
      </c>
      <c r="H320" s="209" t="e">
        <f>_xlfn.IFS('WS-2, WS-3, &amp; WS-4'!$B$6='Watershed Precip Data'!$C$3,'Watershed Precip Data'!C322,'WS-2, WS-3, &amp; WS-4'!$B$6='Watershed Precip Data'!$D$3,'Watershed Precip Data'!D322,'WS-2, WS-3, &amp; WS-4'!$B$6='Watershed Precip Data'!$E$3,'Watershed Precip Data'!E322,'WS-2, WS-3, &amp; WS-4'!$B$6='Watershed Precip Data'!$F$3,'Watershed Precip Data'!F322,'WS-2, WS-3, &amp; WS-4'!$B$6='Watershed Precip Data'!$G$3,'Watershed Precip Data'!G322,'WS-2, WS-3, &amp; WS-4'!$B$6='Watershed Precip Data'!$H$3,'Watershed Precip Data'!H322,'WS-2, WS-3, &amp; WS-4'!$B$6='Watershed Precip Data'!$I$3,'Watershed Precip Data'!I322,'WS-2, WS-3, &amp; WS-4'!$B$6='Watershed Precip Data'!$J$3,'Watershed Precip Data'!J322,'WS-2, WS-3, &amp; WS-4'!$B$6='Watershed Precip Data'!$K$3,'Watershed Precip Data'!K322)</f>
        <v>#N/A</v>
      </c>
      <c r="I320" s="72" t="e">
        <f t="shared" si="25"/>
        <v>#N/A</v>
      </c>
      <c r="J320" s="73" t="e">
        <f>_xlfn.IFS('WS-2, WS-3, &amp; WS-4'!$B$18="Yes",MIN(K320,G319+C320),'WS-2, WS-3, &amp; WS-4'!$B$18="No",0)</f>
        <v>#N/A</v>
      </c>
      <c r="K320" s="76">
        <f t="shared" si="26"/>
        <v>6.0000000000000005E-2</v>
      </c>
    </row>
    <row r="321" spans="1:11">
      <c r="A321" s="19">
        <v>11</v>
      </c>
      <c r="B321" s="18">
        <v>14</v>
      </c>
      <c r="C321" s="70" t="e">
        <f>'WS-2, WS-3, &amp; WS-4'!$B$28*'Water Supply Calcs'!$N$7*H321</f>
        <v>#VALUE!</v>
      </c>
      <c r="D321" s="70" t="e">
        <f t="shared" si="27"/>
        <v>#VALUE!</v>
      </c>
      <c r="E321" s="70" t="e">
        <f t="shared" si="28"/>
        <v>#VALUE!</v>
      </c>
      <c r="F321" s="71" t="e">
        <f t="shared" si="29"/>
        <v>#VALUE!</v>
      </c>
      <c r="G321" s="70" t="e">
        <f t="shared" si="30"/>
        <v>#VALUE!</v>
      </c>
      <c r="H321" s="209" t="e">
        <f>_xlfn.IFS('WS-2, WS-3, &amp; WS-4'!$B$6='Watershed Precip Data'!$C$3,'Watershed Precip Data'!C323,'WS-2, WS-3, &amp; WS-4'!$B$6='Watershed Precip Data'!$D$3,'Watershed Precip Data'!D323,'WS-2, WS-3, &amp; WS-4'!$B$6='Watershed Precip Data'!$E$3,'Watershed Precip Data'!E323,'WS-2, WS-3, &amp; WS-4'!$B$6='Watershed Precip Data'!$F$3,'Watershed Precip Data'!F323,'WS-2, WS-3, &amp; WS-4'!$B$6='Watershed Precip Data'!$G$3,'Watershed Precip Data'!G323,'WS-2, WS-3, &amp; WS-4'!$B$6='Watershed Precip Data'!$H$3,'Watershed Precip Data'!H323,'WS-2, WS-3, &amp; WS-4'!$B$6='Watershed Precip Data'!$I$3,'Watershed Precip Data'!I323,'WS-2, WS-3, &amp; WS-4'!$B$6='Watershed Precip Data'!$J$3,'Watershed Precip Data'!J323,'WS-2, WS-3, &amp; WS-4'!$B$6='Watershed Precip Data'!$K$3,'Watershed Precip Data'!K323)</f>
        <v>#N/A</v>
      </c>
      <c r="I321" s="72" t="e">
        <f t="shared" si="25"/>
        <v>#N/A</v>
      </c>
      <c r="J321" s="73" t="e">
        <f>_xlfn.IFS('WS-2, WS-3, &amp; WS-4'!$B$18="Yes",MIN(K321,G320+C321),'WS-2, WS-3, &amp; WS-4'!$B$18="No",0)</f>
        <v>#N/A</v>
      </c>
      <c r="K321" s="76">
        <f t="shared" si="26"/>
        <v>6.0000000000000005E-2</v>
      </c>
    </row>
    <row r="322" spans="1:11">
      <c r="A322" s="19">
        <v>11</v>
      </c>
      <c r="B322" s="18">
        <v>15</v>
      </c>
      <c r="C322" s="70" t="e">
        <f>'WS-2, WS-3, &amp; WS-4'!$B$28*'Water Supply Calcs'!$N$7*H322</f>
        <v>#VALUE!</v>
      </c>
      <c r="D322" s="70" t="e">
        <f t="shared" si="27"/>
        <v>#VALUE!</v>
      </c>
      <c r="E322" s="70" t="e">
        <f t="shared" si="28"/>
        <v>#VALUE!</v>
      </c>
      <c r="F322" s="71" t="e">
        <f t="shared" si="29"/>
        <v>#VALUE!</v>
      </c>
      <c r="G322" s="70" t="e">
        <f t="shared" si="30"/>
        <v>#VALUE!</v>
      </c>
      <c r="H322" s="209" t="e">
        <f>_xlfn.IFS('WS-2, WS-3, &amp; WS-4'!$B$6='Watershed Precip Data'!$C$3,'Watershed Precip Data'!C324,'WS-2, WS-3, &amp; WS-4'!$B$6='Watershed Precip Data'!$D$3,'Watershed Precip Data'!D324,'WS-2, WS-3, &amp; WS-4'!$B$6='Watershed Precip Data'!$E$3,'Watershed Precip Data'!E324,'WS-2, WS-3, &amp; WS-4'!$B$6='Watershed Precip Data'!$F$3,'Watershed Precip Data'!F324,'WS-2, WS-3, &amp; WS-4'!$B$6='Watershed Precip Data'!$G$3,'Watershed Precip Data'!G324,'WS-2, WS-3, &amp; WS-4'!$B$6='Watershed Precip Data'!$H$3,'Watershed Precip Data'!H324,'WS-2, WS-3, &amp; WS-4'!$B$6='Watershed Precip Data'!$I$3,'Watershed Precip Data'!I324,'WS-2, WS-3, &amp; WS-4'!$B$6='Watershed Precip Data'!$J$3,'Watershed Precip Data'!J324,'WS-2, WS-3, &amp; WS-4'!$B$6='Watershed Precip Data'!$K$3,'Watershed Precip Data'!K324)</f>
        <v>#N/A</v>
      </c>
      <c r="I322" s="72" t="e">
        <f t="shared" si="25"/>
        <v>#N/A</v>
      </c>
      <c r="J322" s="73" t="e">
        <f>_xlfn.IFS('WS-2, WS-3, &amp; WS-4'!$B$18="Yes",MIN(K322,G321+C322),'WS-2, WS-3, &amp; WS-4'!$B$18="No",0)</f>
        <v>#N/A</v>
      </c>
      <c r="K322" s="76">
        <f t="shared" si="26"/>
        <v>6.0000000000000005E-2</v>
      </c>
    </row>
    <row r="323" spans="1:11">
      <c r="A323" s="19">
        <v>11</v>
      </c>
      <c r="B323" s="18">
        <v>16</v>
      </c>
      <c r="C323" s="70" t="e">
        <f>'WS-2, WS-3, &amp; WS-4'!$B$28*'Water Supply Calcs'!$N$7*H323</f>
        <v>#VALUE!</v>
      </c>
      <c r="D323" s="70" t="e">
        <f t="shared" si="27"/>
        <v>#VALUE!</v>
      </c>
      <c r="E323" s="70" t="e">
        <f t="shared" si="28"/>
        <v>#VALUE!</v>
      </c>
      <c r="F323" s="71" t="e">
        <f t="shared" si="29"/>
        <v>#VALUE!</v>
      </c>
      <c r="G323" s="70" t="e">
        <f t="shared" si="30"/>
        <v>#VALUE!</v>
      </c>
      <c r="H323" s="209" t="e">
        <f>_xlfn.IFS('WS-2, WS-3, &amp; WS-4'!$B$6='Watershed Precip Data'!$C$3,'Watershed Precip Data'!C325,'WS-2, WS-3, &amp; WS-4'!$B$6='Watershed Precip Data'!$D$3,'Watershed Precip Data'!D325,'WS-2, WS-3, &amp; WS-4'!$B$6='Watershed Precip Data'!$E$3,'Watershed Precip Data'!E325,'WS-2, WS-3, &amp; WS-4'!$B$6='Watershed Precip Data'!$F$3,'Watershed Precip Data'!F325,'WS-2, WS-3, &amp; WS-4'!$B$6='Watershed Precip Data'!$G$3,'Watershed Precip Data'!G325,'WS-2, WS-3, &amp; WS-4'!$B$6='Watershed Precip Data'!$H$3,'Watershed Precip Data'!H325,'WS-2, WS-3, &amp; WS-4'!$B$6='Watershed Precip Data'!$I$3,'Watershed Precip Data'!I325,'WS-2, WS-3, &amp; WS-4'!$B$6='Watershed Precip Data'!$J$3,'Watershed Precip Data'!J325,'WS-2, WS-3, &amp; WS-4'!$B$6='Watershed Precip Data'!$K$3,'Watershed Precip Data'!K325)</f>
        <v>#N/A</v>
      </c>
      <c r="I323" s="72" t="e">
        <f t="shared" ref="I323:I368" si="31">_xlfn.IFS(A323=$AB$3,$AD$3*$N$5*$N$4,A323=$AB$4,$AD$4*$N$5*$N$4, A323=$AB$5,$AD$5*$N$5*$N$4,A323=$AB$6,$AD$6*$N$5*$N$4,A323=$AB$7,$AD$7*$N$5*$N$4,A323=$AB$8,$AD$8*$N$5*$N$4,A323=$AB$9,$AD$9*$N$5*$N$4,A323=$AB$10,$AD$10*$N$5*$N$4,A323=$AB$11,$AD$11*$N$5*$N$4,A323=$AB$12,$AD$12*$N$5*$N$4,A323=$AB$13,$AD$13*$N$5*$N$4,A323=$AB$14,$AD$14*$N$5*$N$4)</f>
        <v>#N/A</v>
      </c>
      <c r="J323" s="73" t="e">
        <f>_xlfn.IFS('WS-2, WS-3, &amp; WS-4'!$B$18="Yes",MIN(K323,G322+C323),'WS-2, WS-3, &amp; WS-4'!$B$18="No",0)</f>
        <v>#N/A</v>
      </c>
      <c r="K323" s="76">
        <f t="shared" ref="K323:K368" si="32">_xlfn.IFS(A323=$AB$3,$AE$3,A323=$AB$4,$AE$4,A323=$AB$5,$AE$5,A323=$AB$6,$AE$6,A323=$AB$7,$AE$7,A323=$AB$8,$AE$8,A323=$AB$9, $AE$9,A323=$AB$10,$AE$10,A323=$AB$11,$AE$11,A323=$AB$12,$AE$12,A323=$AB$13,$AE$13,A323=$AB$14,$AE$14)/30</f>
        <v>6.0000000000000005E-2</v>
      </c>
    </row>
    <row r="324" spans="1:11">
      <c r="A324" s="19">
        <v>11</v>
      </c>
      <c r="B324" s="18">
        <v>17</v>
      </c>
      <c r="C324" s="70" t="e">
        <f>'WS-2, WS-3, &amp; WS-4'!$B$28*'Water Supply Calcs'!$N$7*H324</f>
        <v>#VALUE!</v>
      </c>
      <c r="D324" s="70" t="e">
        <f t="shared" ref="D324:D368" si="33">MIN(G323+C324-J324,I324)</f>
        <v>#VALUE!</v>
      </c>
      <c r="E324" s="70" t="e">
        <f t="shared" ref="E324:E368" si="34">MAX(0,F324-$N$8)</f>
        <v>#VALUE!</v>
      </c>
      <c r="F324" s="71" t="e">
        <f t="shared" ref="F324:F368" si="35">MAX(0,(G323+C324-D324-J324))</f>
        <v>#VALUE!</v>
      </c>
      <c r="G324" s="70" t="e">
        <f t="shared" ref="G324:G368" si="36">MAX((F324-E324),0)</f>
        <v>#VALUE!</v>
      </c>
      <c r="H324" s="209" t="e">
        <f>_xlfn.IFS('WS-2, WS-3, &amp; WS-4'!$B$6='Watershed Precip Data'!$C$3,'Watershed Precip Data'!C326,'WS-2, WS-3, &amp; WS-4'!$B$6='Watershed Precip Data'!$D$3,'Watershed Precip Data'!D326,'WS-2, WS-3, &amp; WS-4'!$B$6='Watershed Precip Data'!$E$3,'Watershed Precip Data'!E326,'WS-2, WS-3, &amp; WS-4'!$B$6='Watershed Precip Data'!$F$3,'Watershed Precip Data'!F326,'WS-2, WS-3, &amp; WS-4'!$B$6='Watershed Precip Data'!$G$3,'Watershed Precip Data'!G326,'WS-2, WS-3, &amp; WS-4'!$B$6='Watershed Precip Data'!$H$3,'Watershed Precip Data'!H326,'WS-2, WS-3, &amp; WS-4'!$B$6='Watershed Precip Data'!$I$3,'Watershed Precip Data'!I326,'WS-2, WS-3, &amp; WS-4'!$B$6='Watershed Precip Data'!$J$3,'Watershed Precip Data'!J326,'WS-2, WS-3, &amp; WS-4'!$B$6='Watershed Precip Data'!$K$3,'Watershed Precip Data'!K326)</f>
        <v>#N/A</v>
      </c>
      <c r="I324" s="72" t="e">
        <f t="shared" si="31"/>
        <v>#N/A</v>
      </c>
      <c r="J324" s="73" t="e">
        <f>_xlfn.IFS('WS-2, WS-3, &amp; WS-4'!$B$18="Yes",MIN(K324,G323+C324),'WS-2, WS-3, &amp; WS-4'!$B$18="No",0)</f>
        <v>#N/A</v>
      </c>
      <c r="K324" s="76">
        <f t="shared" si="32"/>
        <v>6.0000000000000005E-2</v>
      </c>
    </row>
    <row r="325" spans="1:11">
      <c r="A325" s="19">
        <v>11</v>
      </c>
      <c r="B325" s="18">
        <v>18</v>
      </c>
      <c r="C325" s="70" t="e">
        <f>'WS-2, WS-3, &amp; WS-4'!$B$28*'Water Supply Calcs'!$N$7*H325</f>
        <v>#VALUE!</v>
      </c>
      <c r="D325" s="70" t="e">
        <f t="shared" si="33"/>
        <v>#VALUE!</v>
      </c>
      <c r="E325" s="70" t="e">
        <f t="shared" si="34"/>
        <v>#VALUE!</v>
      </c>
      <c r="F325" s="71" t="e">
        <f t="shared" si="35"/>
        <v>#VALUE!</v>
      </c>
      <c r="G325" s="70" t="e">
        <f t="shared" si="36"/>
        <v>#VALUE!</v>
      </c>
      <c r="H325" s="209" t="e">
        <f>_xlfn.IFS('WS-2, WS-3, &amp; WS-4'!$B$6='Watershed Precip Data'!$C$3,'Watershed Precip Data'!C327,'WS-2, WS-3, &amp; WS-4'!$B$6='Watershed Precip Data'!$D$3,'Watershed Precip Data'!D327,'WS-2, WS-3, &amp; WS-4'!$B$6='Watershed Precip Data'!$E$3,'Watershed Precip Data'!E327,'WS-2, WS-3, &amp; WS-4'!$B$6='Watershed Precip Data'!$F$3,'Watershed Precip Data'!F327,'WS-2, WS-3, &amp; WS-4'!$B$6='Watershed Precip Data'!$G$3,'Watershed Precip Data'!G327,'WS-2, WS-3, &amp; WS-4'!$B$6='Watershed Precip Data'!$H$3,'Watershed Precip Data'!H327,'WS-2, WS-3, &amp; WS-4'!$B$6='Watershed Precip Data'!$I$3,'Watershed Precip Data'!I327,'WS-2, WS-3, &amp; WS-4'!$B$6='Watershed Precip Data'!$J$3,'Watershed Precip Data'!J327,'WS-2, WS-3, &amp; WS-4'!$B$6='Watershed Precip Data'!$K$3,'Watershed Precip Data'!K327)</f>
        <v>#N/A</v>
      </c>
      <c r="I325" s="72" t="e">
        <f t="shared" si="31"/>
        <v>#N/A</v>
      </c>
      <c r="J325" s="73" t="e">
        <f>_xlfn.IFS('WS-2, WS-3, &amp; WS-4'!$B$18="Yes",MIN(K325,G324+C325),'WS-2, WS-3, &amp; WS-4'!$B$18="No",0)</f>
        <v>#N/A</v>
      </c>
      <c r="K325" s="76">
        <f t="shared" si="32"/>
        <v>6.0000000000000005E-2</v>
      </c>
    </row>
    <row r="326" spans="1:11">
      <c r="A326" s="19">
        <v>11</v>
      </c>
      <c r="B326" s="18">
        <v>19</v>
      </c>
      <c r="C326" s="70" t="e">
        <f>'WS-2, WS-3, &amp; WS-4'!$B$28*'Water Supply Calcs'!$N$7*H326</f>
        <v>#VALUE!</v>
      </c>
      <c r="D326" s="70" t="e">
        <f t="shared" si="33"/>
        <v>#VALUE!</v>
      </c>
      <c r="E326" s="70" t="e">
        <f t="shared" si="34"/>
        <v>#VALUE!</v>
      </c>
      <c r="F326" s="71" t="e">
        <f t="shared" si="35"/>
        <v>#VALUE!</v>
      </c>
      <c r="G326" s="70" t="e">
        <f t="shared" si="36"/>
        <v>#VALUE!</v>
      </c>
      <c r="H326" s="209" t="e">
        <f>_xlfn.IFS('WS-2, WS-3, &amp; WS-4'!$B$6='Watershed Precip Data'!$C$3,'Watershed Precip Data'!C328,'WS-2, WS-3, &amp; WS-4'!$B$6='Watershed Precip Data'!$D$3,'Watershed Precip Data'!D328,'WS-2, WS-3, &amp; WS-4'!$B$6='Watershed Precip Data'!$E$3,'Watershed Precip Data'!E328,'WS-2, WS-3, &amp; WS-4'!$B$6='Watershed Precip Data'!$F$3,'Watershed Precip Data'!F328,'WS-2, WS-3, &amp; WS-4'!$B$6='Watershed Precip Data'!$G$3,'Watershed Precip Data'!G328,'WS-2, WS-3, &amp; WS-4'!$B$6='Watershed Precip Data'!$H$3,'Watershed Precip Data'!H328,'WS-2, WS-3, &amp; WS-4'!$B$6='Watershed Precip Data'!$I$3,'Watershed Precip Data'!I328,'WS-2, WS-3, &amp; WS-4'!$B$6='Watershed Precip Data'!$J$3,'Watershed Precip Data'!J328,'WS-2, WS-3, &amp; WS-4'!$B$6='Watershed Precip Data'!$K$3,'Watershed Precip Data'!K328)</f>
        <v>#N/A</v>
      </c>
      <c r="I326" s="72" t="e">
        <f t="shared" si="31"/>
        <v>#N/A</v>
      </c>
      <c r="J326" s="73" t="e">
        <f>_xlfn.IFS('WS-2, WS-3, &amp; WS-4'!$B$18="Yes",MIN(K326,G325+C326),'WS-2, WS-3, &amp; WS-4'!$B$18="No",0)</f>
        <v>#N/A</v>
      </c>
      <c r="K326" s="76">
        <f t="shared" si="32"/>
        <v>6.0000000000000005E-2</v>
      </c>
    </row>
    <row r="327" spans="1:11">
      <c r="A327" s="19">
        <v>11</v>
      </c>
      <c r="B327" s="18">
        <v>20</v>
      </c>
      <c r="C327" s="70" t="e">
        <f>'WS-2, WS-3, &amp; WS-4'!$B$28*'Water Supply Calcs'!$N$7*H327</f>
        <v>#VALUE!</v>
      </c>
      <c r="D327" s="70" t="e">
        <f t="shared" si="33"/>
        <v>#VALUE!</v>
      </c>
      <c r="E327" s="70" t="e">
        <f t="shared" si="34"/>
        <v>#VALUE!</v>
      </c>
      <c r="F327" s="71" t="e">
        <f t="shared" si="35"/>
        <v>#VALUE!</v>
      </c>
      <c r="G327" s="70" t="e">
        <f t="shared" si="36"/>
        <v>#VALUE!</v>
      </c>
      <c r="H327" s="209" t="e">
        <f>_xlfn.IFS('WS-2, WS-3, &amp; WS-4'!$B$6='Watershed Precip Data'!$C$3,'Watershed Precip Data'!C329,'WS-2, WS-3, &amp; WS-4'!$B$6='Watershed Precip Data'!$D$3,'Watershed Precip Data'!D329,'WS-2, WS-3, &amp; WS-4'!$B$6='Watershed Precip Data'!$E$3,'Watershed Precip Data'!E329,'WS-2, WS-3, &amp; WS-4'!$B$6='Watershed Precip Data'!$F$3,'Watershed Precip Data'!F329,'WS-2, WS-3, &amp; WS-4'!$B$6='Watershed Precip Data'!$G$3,'Watershed Precip Data'!G329,'WS-2, WS-3, &amp; WS-4'!$B$6='Watershed Precip Data'!$H$3,'Watershed Precip Data'!H329,'WS-2, WS-3, &amp; WS-4'!$B$6='Watershed Precip Data'!$I$3,'Watershed Precip Data'!I329,'WS-2, WS-3, &amp; WS-4'!$B$6='Watershed Precip Data'!$J$3,'Watershed Precip Data'!J329,'WS-2, WS-3, &amp; WS-4'!$B$6='Watershed Precip Data'!$K$3,'Watershed Precip Data'!K329)</f>
        <v>#N/A</v>
      </c>
      <c r="I327" s="72" t="e">
        <f t="shared" si="31"/>
        <v>#N/A</v>
      </c>
      <c r="J327" s="73" t="e">
        <f>_xlfn.IFS('WS-2, WS-3, &amp; WS-4'!$B$18="Yes",MIN(K327,G326+C327),'WS-2, WS-3, &amp; WS-4'!$B$18="No",0)</f>
        <v>#N/A</v>
      </c>
      <c r="K327" s="76">
        <f t="shared" si="32"/>
        <v>6.0000000000000005E-2</v>
      </c>
    </row>
    <row r="328" spans="1:11">
      <c r="A328" s="19">
        <v>11</v>
      </c>
      <c r="B328" s="18">
        <v>21</v>
      </c>
      <c r="C328" s="70" t="e">
        <f>'WS-2, WS-3, &amp; WS-4'!$B$28*'Water Supply Calcs'!$N$7*H328</f>
        <v>#VALUE!</v>
      </c>
      <c r="D328" s="70" t="e">
        <f t="shared" si="33"/>
        <v>#VALUE!</v>
      </c>
      <c r="E328" s="70" t="e">
        <f t="shared" si="34"/>
        <v>#VALUE!</v>
      </c>
      <c r="F328" s="71" t="e">
        <f t="shared" si="35"/>
        <v>#VALUE!</v>
      </c>
      <c r="G328" s="70" t="e">
        <f t="shared" si="36"/>
        <v>#VALUE!</v>
      </c>
      <c r="H328" s="209" t="e">
        <f>_xlfn.IFS('WS-2, WS-3, &amp; WS-4'!$B$6='Watershed Precip Data'!$C$3,'Watershed Precip Data'!C330,'WS-2, WS-3, &amp; WS-4'!$B$6='Watershed Precip Data'!$D$3,'Watershed Precip Data'!D330,'WS-2, WS-3, &amp; WS-4'!$B$6='Watershed Precip Data'!$E$3,'Watershed Precip Data'!E330,'WS-2, WS-3, &amp; WS-4'!$B$6='Watershed Precip Data'!$F$3,'Watershed Precip Data'!F330,'WS-2, WS-3, &amp; WS-4'!$B$6='Watershed Precip Data'!$G$3,'Watershed Precip Data'!G330,'WS-2, WS-3, &amp; WS-4'!$B$6='Watershed Precip Data'!$H$3,'Watershed Precip Data'!H330,'WS-2, WS-3, &amp; WS-4'!$B$6='Watershed Precip Data'!$I$3,'Watershed Precip Data'!I330,'WS-2, WS-3, &amp; WS-4'!$B$6='Watershed Precip Data'!$J$3,'Watershed Precip Data'!J330,'WS-2, WS-3, &amp; WS-4'!$B$6='Watershed Precip Data'!$K$3,'Watershed Precip Data'!K330)</f>
        <v>#N/A</v>
      </c>
      <c r="I328" s="72" t="e">
        <f t="shared" si="31"/>
        <v>#N/A</v>
      </c>
      <c r="J328" s="73" t="e">
        <f>_xlfn.IFS('WS-2, WS-3, &amp; WS-4'!$B$18="Yes",MIN(K328,G327+C328),'WS-2, WS-3, &amp; WS-4'!$B$18="No",0)</f>
        <v>#N/A</v>
      </c>
      <c r="K328" s="76">
        <f t="shared" si="32"/>
        <v>6.0000000000000005E-2</v>
      </c>
    </row>
    <row r="329" spans="1:11">
      <c r="A329" s="19">
        <v>11</v>
      </c>
      <c r="B329" s="18">
        <v>22</v>
      </c>
      <c r="C329" s="70" t="e">
        <f>'WS-2, WS-3, &amp; WS-4'!$B$28*'Water Supply Calcs'!$N$7*H329</f>
        <v>#VALUE!</v>
      </c>
      <c r="D329" s="70" t="e">
        <f t="shared" si="33"/>
        <v>#VALUE!</v>
      </c>
      <c r="E329" s="70" t="e">
        <f t="shared" si="34"/>
        <v>#VALUE!</v>
      </c>
      <c r="F329" s="71" t="e">
        <f t="shared" si="35"/>
        <v>#VALUE!</v>
      </c>
      <c r="G329" s="70" t="e">
        <f t="shared" si="36"/>
        <v>#VALUE!</v>
      </c>
      <c r="H329" s="209" t="e">
        <f>_xlfn.IFS('WS-2, WS-3, &amp; WS-4'!$B$6='Watershed Precip Data'!$C$3,'Watershed Precip Data'!C331,'WS-2, WS-3, &amp; WS-4'!$B$6='Watershed Precip Data'!$D$3,'Watershed Precip Data'!D331,'WS-2, WS-3, &amp; WS-4'!$B$6='Watershed Precip Data'!$E$3,'Watershed Precip Data'!E331,'WS-2, WS-3, &amp; WS-4'!$B$6='Watershed Precip Data'!$F$3,'Watershed Precip Data'!F331,'WS-2, WS-3, &amp; WS-4'!$B$6='Watershed Precip Data'!$G$3,'Watershed Precip Data'!G331,'WS-2, WS-3, &amp; WS-4'!$B$6='Watershed Precip Data'!$H$3,'Watershed Precip Data'!H331,'WS-2, WS-3, &amp; WS-4'!$B$6='Watershed Precip Data'!$I$3,'Watershed Precip Data'!I331,'WS-2, WS-3, &amp; WS-4'!$B$6='Watershed Precip Data'!$J$3,'Watershed Precip Data'!J331,'WS-2, WS-3, &amp; WS-4'!$B$6='Watershed Precip Data'!$K$3,'Watershed Precip Data'!K331)</f>
        <v>#N/A</v>
      </c>
      <c r="I329" s="72" t="e">
        <f t="shared" si="31"/>
        <v>#N/A</v>
      </c>
      <c r="J329" s="73" t="e">
        <f>_xlfn.IFS('WS-2, WS-3, &amp; WS-4'!$B$18="Yes",MIN(K329,G328+C329),'WS-2, WS-3, &amp; WS-4'!$B$18="No",0)</f>
        <v>#N/A</v>
      </c>
      <c r="K329" s="76">
        <f t="shared" si="32"/>
        <v>6.0000000000000005E-2</v>
      </c>
    </row>
    <row r="330" spans="1:11">
      <c r="A330" s="19">
        <v>11</v>
      </c>
      <c r="B330" s="18">
        <v>23</v>
      </c>
      <c r="C330" s="70" t="e">
        <f>'WS-2, WS-3, &amp; WS-4'!$B$28*'Water Supply Calcs'!$N$7*H330</f>
        <v>#VALUE!</v>
      </c>
      <c r="D330" s="70" t="e">
        <f t="shared" si="33"/>
        <v>#VALUE!</v>
      </c>
      <c r="E330" s="70" t="e">
        <f t="shared" si="34"/>
        <v>#VALUE!</v>
      </c>
      <c r="F330" s="71" t="e">
        <f t="shared" si="35"/>
        <v>#VALUE!</v>
      </c>
      <c r="G330" s="70" t="e">
        <f t="shared" si="36"/>
        <v>#VALUE!</v>
      </c>
      <c r="H330" s="209" t="e">
        <f>_xlfn.IFS('WS-2, WS-3, &amp; WS-4'!$B$6='Watershed Precip Data'!$C$3,'Watershed Precip Data'!C332,'WS-2, WS-3, &amp; WS-4'!$B$6='Watershed Precip Data'!$D$3,'Watershed Precip Data'!D332,'WS-2, WS-3, &amp; WS-4'!$B$6='Watershed Precip Data'!$E$3,'Watershed Precip Data'!E332,'WS-2, WS-3, &amp; WS-4'!$B$6='Watershed Precip Data'!$F$3,'Watershed Precip Data'!F332,'WS-2, WS-3, &amp; WS-4'!$B$6='Watershed Precip Data'!$G$3,'Watershed Precip Data'!G332,'WS-2, WS-3, &amp; WS-4'!$B$6='Watershed Precip Data'!$H$3,'Watershed Precip Data'!H332,'WS-2, WS-3, &amp; WS-4'!$B$6='Watershed Precip Data'!$I$3,'Watershed Precip Data'!I332,'WS-2, WS-3, &amp; WS-4'!$B$6='Watershed Precip Data'!$J$3,'Watershed Precip Data'!J332,'WS-2, WS-3, &amp; WS-4'!$B$6='Watershed Precip Data'!$K$3,'Watershed Precip Data'!K332)</f>
        <v>#N/A</v>
      </c>
      <c r="I330" s="72" t="e">
        <f t="shared" si="31"/>
        <v>#N/A</v>
      </c>
      <c r="J330" s="73" t="e">
        <f>_xlfn.IFS('WS-2, WS-3, &amp; WS-4'!$B$18="Yes",MIN(K330,G329+C330),'WS-2, WS-3, &amp; WS-4'!$B$18="No",0)</f>
        <v>#N/A</v>
      </c>
      <c r="K330" s="76">
        <f t="shared" si="32"/>
        <v>6.0000000000000005E-2</v>
      </c>
    </row>
    <row r="331" spans="1:11">
      <c r="A331" s="19">
        <v>11</v>
      </c>
      <c r="B331" s="18">
        <v>24</v>
      </c>
      <c r="C331" s="70" t="e">
        <f>'WS-2, WS-3, &amp; WS-4'!$B$28*'Water Supply Calcs'!$N$7*H331</f>
        <v>#VALUE!</v>
      </c>
      <c r="D331" s="70" t="e">
        <f t="shared" si="33"/>
        <v>#VALUE!</v>
      </c>
      <c r="E331" s="70" t="e">
        <f t="shared" si="34"/>
        <v>#VALUE!</v>
      </c>
      <c r="F331" s="71" t="e">
        <f t="shared" si="35"/>
        <v>#VALUE!</v>
      </c>
      <c r="G331" s="70" t="e">
        <f t="shared" si="36"/>
        <v>#VALUE!</v>
      </c>
      <c r="H331" s="209" t="e">
        <f>_xlfn.IFS('WS-2, WS-3, &amp; WS-4'!$B$6='Watershed Precip Data'!$C$3,'Watershed Precip Data'!C333,'WS-2, WS-3, &amp; WS-4'!$B$6='Watershed Precip Data'!$D$3,'Watershed Precip Data'!D333,'WS-2, WS-3, &amp; WS-4'!$B$6='Watershed Precip Data'!$E$3,'Watershed Precip Data'!E333,'WS-2, WS-3, &amp; WS-4'!$B$6='Watershed Precip Data'!$F$3,'Watershed Precip Data'!F333,'WS-2, WS-3, &amp; WS-4'!$B$6='Watershed Precip Data'!$G$3,'Watershed Precip Data'!G333,'WS-2, WS-3, &amp; WS-4'!$B$6='Watershed Precip Data'!$H$3,'Watershed Precip Data'!H333,'WS-2, WS-3, &amp; WS-4'!$B$6='Watershed Precip Data'!$I$3,'Watershed Precip Data'!I333,'WS-2, WS-3, &amp; WS-4'!$B$6='Watershed Precip Data'!$J$3,'Watershed Precip Data'!J333,'WS-2, WS-3, &amp; WS-4'!$B$6='Watershed Precip Data'!$K$3,'Watershed Precip Data'!K333)</f>
        <v>#N/A</v>
      </c>
      <c r="I331" s="72" t="e">
        <f t="shared" si="31"/>
        <v>#N/A</v>
      </c>
      <c r="J331" s="73" t="e">
        <f>_xlfn.IFS('WS-2, WS-3, &amp; WS-4'!$B$18="Yes",MIN(K331,G330+C331),'WS-2, WS-3, &amp; WS-4'!$B$18="No",0)</f>
        <v>#N/A</v>
      </c>
      <c r="K331" s="76">
        <f t="shared" si="32"/>
        <v>6.0000000000000005E-2</v>
      </c>
    </row>
    <row r="332" spans="1:11">
      <c r="A332" s="19">
        <v>11</v>
      </c>
      <c r="B332" s="18">
        <v>25</v>
      </c>
      <c r="C332" s="70" t="e">
        <f>'WS-2, WS-3, &amp; WS-4'!$B$28*'Water Supply Calcs'!$N$7*H332</f>
        <v>#VALUE!</v>
      </c>
      <c r="D332" s="70" t="e">
        <f t="shared" si="33"/>
        <v>#VALUE!</v>
      </c>
      <c r="E332" s="70" t="e">
        <f t="shared" si="34"/>
        <v>#VALUE!</v>
      </c>
      <c r="F332" s="71" t="e">
        <f t="shared" si="35"/>
        <v>#VALUE!</v>
      </c>
      <c r="G332" s="70" t="e">
        <f t="shared" si="36"/>
        <v>#VALUE!</v>
      </c>
      <c r="H332" s="209" t="e">
        <f>_xlfn.IFS('WS-2, WS-3, &amp; WS-4'!$B$6='Watershed Precip Data'!$C$3,'Watershed Precip Data'!C334,'WS-2, WS-3, &amp; WS-4'!$B$6='Watershed Precip Data'!$D$3,'Watershed Precip Data'!D334,'WS-2, WS-3, &amp; WS-4'!$B$6='Watershed Precip Data'!$E$3,'Watershed Precip Data'!E334,'WS-2, WS-3, &amp; WS-4'!$B$6='Watershed Precip Data'!$F$3,'Watershed Precip Data'!F334,'WS-2, WS-3, &amp; WS-4'!$B$6='Watershed Precip Data'!$G$3,'Watershed Precip Data'!G334,'WS-2, WS-3, &amp; WS-4'!$B$6='Watershed Precip Data'!$H$3,'Watershed Precip Data'!H334,'WS-2, WS-3, &amp; WS-4'!$B$6='Watershed Precip Data'!$I$3,'Watershed Precip Data'!I334,'WS-2, WS-3, &amp; WS-4'!$B$6='Watershed Precip Data'!$J$3,'Watershed Precip Data'!J334,'WS-2, WS-3, &amp; WS-4'!$B$6='Watershed Precip Data'!$K$3,'Watershed Precip Data'!K334)</f>
        <v>#N/A</v>
      </c>
      <c r="I332" s="72" t="e">
        <f t="shared" si="31"/>
        <v>#N/A</v>
      </c>
      <c r="J332" s="73" t="e">
        <f>_xlfn.IFS('WS-2, WS-3, &amp; WS-4'!$B$18="Yes",MIN(K332,G331+C332),'WS-2, WS-3, &amp; WS-4'!$B$18="No",0)</f>
        <v>#N/A</v>
      </c>
      <c r="K332" s="76">
        <f t="shared" si="32"/>
        <v>6.0000000000000005E-2</v>
      </c>
    </row>
    <row r="333" spans="1:11">
      <c r="A333" s="19">
        <v>11</v>
      </c>
      <c r="B333" s="18">
        <v>26</v>
      </c>
      <c r="C333" s="70" t="e">
        <f>'WS-2, WS-3, &amp; WS-4'!$B$28*'Water Supply Calcs'!$N$7*H333</f>
        <v>#VALUE!</v>
      </c>
      <c r="D333" s="70" t="e">
        <f t="shared" si="33"/>
        <v>#VALUE!</v>
      </c>
      <c r="E333" s="70" t="e">
        <f t="shared" si="34"/>
        <v>#VALUE!</v>
      </c>
      <c r="F333" s="71" t="e">
        <f t="shared" si="35"/>
        <v>#VALUE!</v>
      </c>
      <c r="G333" s="70" t="e">
        <f t="shared" si="36"/>
        <v>#VALUE!</v>
      </c>
      <c r="H333" s="209" t="e">
        <f>_xlfn.IFS('WS-2, WS-3, &amp; WS-4'!$B$6='Watershed Precip Data'!$C$3,'Watershed Precip Data'!C335,'WS-2, WS-3, &amp; WS-4'!$B$6='Watershed Precip Data'!$D$3,'Watershed Precip Data'!D335,'WS-2, WS-3, &amp; WS-4'!$B$6='Watershed Precip Data'!$E$3,'Watershed Precip Data'!E335,'WS-2, WS-3, &amp; WS-4'!$B$6='Watershed Precip Data'!$F$3,'Watershed Precip Data'!F335,'WS-2, WS-3, &amp; WS-4'!$B$6='Watershed Precip Data'!$G$3,'Watershed Precip Data'!G335,'WS-2, WS-3, &amp; WS-4'!$B$6='Watershed Precip Data'!$H$3,'Watershed Precip Data'!H335,'WS-2, WS-3, &amp; WS-4'!$B$6='Watershed Precip Data'!$I$3,'Watershed Precip Data'!I335,'WS-2, WS-3, &amp; WS-4'!$B$6='Watershed Precip Data'!$J$3,'Watershed Precip Data'!J335,'WS-2, WS-3, &amp; WS-4'!$B$6='Watershed Precip Data'!$K$3,'Watershed Precip Data'!K335)</f>
        <v>#N/A</v>
      </c>
      <c r="I333" s="72" t="e">
        <f t="shared" si="31"/>
        <v>#N/A</v>
      </c>
      <c r="J333" s="73" t="e">
        <f>_xlfn.IFS('WS-2, WS-3, &amp; WS-4'!$B$18="Yes",MIN(K333,G332+C333),'WS-2, WS-3, &amp; WS-4'!$B$18="No",0)</f>
        <v>#N/A</v>
      </c>
      <c r="K333" s="76">
        <f t="shared" si="32"/>
        <v>6.0000000000000005E-2</v>
      </c>
    </row>
    <row r="334" spans="1:11">
      <c r="A334" s="19">
        <v>11</v>
      </c>
      <c r="B334" s="18">
        <v>27</v>
      </c>
      <c r="C334" s="70" t="e">
        <f>'WS-2, WS-3, &amp; WS-4'!$B$28*'Water Supply Calcs'!$N$7*H334</f>
        <v>#VALUE!</v>
      </c>
      <c r="D334" s="70" t="e">
        <f t="shared" si="33"/>
        <v>#VALUE!</v>
      </c>
      <c r="E334" s="70" t="e">
        <f t="shared" si="34"/>
        <v>#VALUE!</v>
      </c>
      <c r="F334" s="71" t="e">
        <f t="shared" si="35"/>
        <v>#VALUE!</v>
      </c>
      <c r="G334" s="70" t="e">
        <f t="shared" si="36"/>
        <v>#VALUE!</v>
      </c>
      <c r="H334" s="209" t="e">
        <f>_xlfn.IFS('WS-2, WS-3, &amp; WS-4'!$B$6='Watershed Precip Data'!$C$3,'Watershed Precip Data'!C336,'WS-2, WS-3, &amp; WS-4'!$B$6='Watershed Precip Data'!$D$3,'Watershed Precip Data'!D336,'WS-2, WS-3, &amp; WS-4'!$B$6='Watershed Precip Data'!$E$3,'Watershed Precip Data'!E336,'WS-2, WS-3, &amp; WS-4'!$B$6='Watershed Precip Data'!$F$3,'Watershed Precip Data'!F336,'WS-2, WS-3, &amp; WS-4'!$B$6='Watershed Precip Data'!$G$3,'Watershed Precip Data'!G336,'WS-2, WS-3, &amp; WS-4'!$B$6='Watershed Precip Data'!$H$3,'Watershed Precip Data'!H336,'WS-2, WS-3, &amp; WS-4'!$B$6='Watershed Precip Data'!$I$3,'Watershed Precip Data'!I336,'WS-2, WS-3, &amp; WS-4'!$B$6='Watershed Precip Data'!$J$3,'Watershed Precip Data'!J336,'WS-2, WS-3, &amp; WS-4'!$B$6='Watershed Precip Data'!$K$3,'Watershed Precip Data'!K336)</f>
        <v>#N/A</v>
      </c>
      <c r="I334" s="72" t="e">
        <f t="shared" si="31"/>
        <v>#N/A</v>
      </c>
      <c r="J334" s="73" t="e">
        <f>_xlfn.IFS('WS-2, WS-3, &amp; WS-4'!$B$18="Yes",MIN(K334,G333+C334),'WS-2, WS-3, &amp; WS-4'!$B$18="No",0)</f>
        <v>#N/A</v>
      </c>
      <c r="K334" s="76">
        <f t="shared" si="32"/>
        <v>6.0000000000000005E-2</v>
      </c>
    </row>
    <row r="335" spans="1:11">
      <c r="A335" s="19">
        <v>11</v>
      </c>
      <c r="B335" s="18">
        <v>28</v>
      </c>
      <c r="C335" s="70" t="e">
        <f>'WS-2, WS-3, &amp; WS-4'!$B$28*'Water Supply Calcs'!$N$7*H335</f>
        <v>#VALUE!</v>
      </c>
      <c r="D335" s="70" t="e">
        <f t="shared" si="33"/>
        <v>#VALUE!</v>
      </c>
      <c r="E335" s="70" t="e">
        <f t="shared" si="34"/>
        <v>#VALUE!</v>
      </c>
      <c r="F335" s="71" t="e">
        <f t="shared" si="35"/>
        <v>#VALUE!</v>
      </c>
      <c r="G335" s="70" t="e">
        <f t="shared" si="36"/>
        <v>#VALUE!</v>
      </c>
      <c r="H335" s="209" t="e">
        <f>_xlfn.IFS('WS-2, WS-3, &amp; WS-4'!$B$6='Watershed Precip Data'!$C$3,'Watershed Precip Data'!C337,'WS-2, WS-3, &amp; WS-4'!$B$6='Watershed Precip Data'!$D$3,'Watershed Precip Data'!D337,'WS-2, WS-3, &amp; WS-4'!$B$6='Watershed Precip Data'!$E$3,'Watershed Precip Data'!E337,'WS-2, WS-3, &amp; WS-4'!$B$6='Watershed Precip Data'!$F$3,'Watershed Precip Data'!F337,'WS-2, WS-3, &amp; WS-4'!$B$6='Watershed Precip Data'!$G$3,'Watershed Precip Data'!G337,'WS-2, WS-3, &amp; WS-4'!$B$6='Watershed Precip Data'!$H$3,'Watershed Precip Data'!H337,'WS-2, WS-3, &amp; WS-4'!$B$6='Watershed Precip Data'!$I$3,'Watershed Precip Data'!I337,'WS-2, WS-3, &amp; WS-4'!$B$6='Watershed Precip Data'!$J$3,'Watershed Precip Data'!J337,'WS-2, WS-3, &amp; WS-4'!$B$6='Watershed Precip Data'!$K$3,'Watershed Precip Data'!K337)</f>
        <v>#N/A</v>
      </c>
      <c r="I335" s="72" t="e">
        <f t="shared" si="31"/>
        <v>#N/A</v>
      </c>
      <c r="J335" s="73" t="e">
        <f>_xlfn.IFS('WS-2, WS-3, &amp; WS-4'!$B$18="Yes",MIN(K335,G334+C335),'WS-2, WS-3, &amp; WS-4'!$B$18="No",0)</f>
        <v>#N/A</v>
      </c>
      <c r="K335" s="76">
        <f t="shared" si="32"/>
        <v>6.0000000000000005E-2</v>
      </c>
    </row>
    <row r="336" spans="1:11">
      <c r="A336" s="19">
        <v>11</v>
      </c>
      <c r="B336" s="18">
        <v>29</v>
      </c>
      <c r="C336" s="70" t="e">
        <f>'WS-2, WS-3, &amp; WS-4'!$B$28*'Water Supply Calcs'!$N$7*H336</f>
        <v>#VALUE!</v>
      </c>
      <c r="D336" s="70" t="e">
        <f t="shared" si="33"/>
        <v>#VALUE!</v>
      </c>
      <c r="E336" s="70" t="e">
        <f t="shared" si="34"/>
        <v>#VALUE!</v>
      </c>
      <c r="F336" s="71" t="e">
        <f t="shared" si="35"/>
        <v>#VALUE!</v>
      </c>
      <c r="G336" s="70" t="e">
        <f t="shared" si="36"/>
        <v>#VALUE!</v>
      </c>
      <c r="H336" s="209" t="e">
        <f>_xlfn.IFS('WS-2, WS-3, &amp; WS-4'!$B$6='Watershed Precip Data'!$C$3,'Watershed Precip Data'!C338,'WS-2, WS-3, &amp; WS-4'!$B$6='Watershed Precip Data'!$D$3,'Watershed Precip Data'!D338,'WS-2, WS-3, &amp; WS-4'!$B$6='Watershed Precip Data'!$E$3,'Watershed Precip Data'!E338,'WS-2, WS-3, &amp; WS-4'!$B$6='Watershed Precip Data'!$F$3,'Watershed Precip Data'!F338,'WS-2, WS-3, &amp; WS-4'!$B$6='Watershed Precip Data'!$G$3,'Watershed Precip Data'!G338,'WS-2, WS-3, &amp; WS-4'!$B$6='Watershed Precip Data'!$H$3,'Watershed Precip Data'!H338,'WS-2, WS-3, &amp; WS-4'!$B$6='Watershed Precip Data'!$I$3,'Watershed Precip Data'!I338,'WS-2, WS-3, &amp; WS-4'!$B$6='Watershed Precip Data'!$J$3,'Watershed Precip Data'!J338,'WS-2, WS-3, &amp; WS-4'!$B$6='Watershed Precip Data'!$K$3,'Watershed Precip Data'!K338)</f>
        <v>#N/A</v>
      </c>
      <c r="I336" s="72" t="e">
        <f t="shared" si="31"/>
        <v>#N/A</v>
      </c>
      <c r="J336" s="73" t="e">
        <f>_xlfn.IFS('WS-2, WS-3, &amp; WS-4'!$B$18="Yes",MIN(K336,G335+C336),'WS-2, WS-3, &amp; WS-4'!$B$18="No",0)</f>
        <v>#N/A</v>
      </c>
      <c r="K336" s="76">
        <f t="shared" si="32"/>
        <v>6.0000000000000005E-2</v>
      </c>
    </row>
    <row r="337" spans="1:11">
      <c r="A337" s="19">
        <v>11</v>
      </c>
      <c r="B337" s="18">
        <v>30</v>
      </c>
      <c r="C337" s="70" t="e">
        <f>'WS-2, WS-3, &amp; WS-4'!$B$28*'Water Supply Calcs'!$N$7*H337</f>
        <v>#VALUE!</v>
      </c>
      <c r="D337" s="70" t="e">
        <f t="shared" si="33"/>
        <v>#VALUE!</v>
      </c>
      <c r="E337" s="70" t="e">
        <f t="shared" si="34"/>
        <v>#VALUE!</v>
      </c>
      <c r="F337" s="71" t="e">
        <f t="shared" si="35"/>
        <v>#VALUE!</v>
      </c>
      <c r="G337" s="70" t="e">
        <f t="shared" si="36"/>
        <v>#VALUE!</v>
      </c>
      <c r="H337" s="209" t="e">
        <f>_xlfn.IFS('WS-2, WS-3, &amp; WS-4'!$B$6='Watershed Precip Data'!$C$3,'Watershed Precip Data'!C339,'WS-2, WS-3, &amp; WS-4'!$B$6='Watershed Precip Data'!$D$3,'Watershed Precip Data'!D339,'WS-2, WS-3, &amp; WS-4'!$B$6='Watershed Precip Data'!$E$3,'Watershed Precip Data'!E339,'WS-2, WS-3, &amp; WS-4'!$B$6='Watershed Precip Data'!$F$3,'Watershed Precip Data'!F339,'WS-2, WS-3, &amp; WS-4'!$B$6='Watershed Precip Data'!$G$3,'Watershed Precip Data'!G339,'WS-2, WS-3, &amp; WS-4'!$B$6='Watershed Precip Data'!$H$3,'Watershed Precip Data'!H339,'WS-2, WS-3, &amp; WS-4'!$B$6='Watershed Precip Data'!$I$3,'Watershed Precip Data'!I339,'WS-2, WS-3, &amp; WS-4'!$B$6='Watershed Precip Data'!$J$3,'Watershed Precip Data'!J339,'WS-2, WS-3, &amp; WS-4'!$B$6='Watershed Precip Data'!$K$3,'Watershed Precip Data'!K339)</f>
        <v>#N/A</v>
      </c>
      <c r="I337" s="72" t="e">
        <f t="shared" si="31"/>
        <v>#N/A</v>
      </c>
      <c r="J337" s="73" t="e">
        <f>_xlfn.IFS('WS-2, WS-3, &amp; WS-4'!$B$18="Yes",MIN(K337,G336+C337),'WS-2, WS-3, &amp; WS-4'!$B$18="No",0)</f>
        <v>#N/A</v>
      </c>
      <c r="K337" s="76">
        <f t="shared" si="32"/>
        <v>6.0000000000000005E-2</v>
      </c>
    </row>
    <row r="338" spans="1:11">
      <c r="A338" s="19">
        <v>12</v>
      </c>
      <c r="B338" s="18">
        <v>1</v>
      </c>
      <c r="C338" s="70" t="e">
        <f>'WS-2, WS-3, &amp; WS-4'!$B$28*'Water Supply Calcs'!$N$7*H338</f>
        <v>#VALUE!</v>
      </c>
      <c r="D338" s="70" t="e">
        <f t="shared" si="33"/>
        <v>#VALUE!</v>
      </c>
      <c r="E338" s="70" t="e">
        <f t="shared" si="34"/>
        <v>#VALUE!</v>
      </c>
      <c r="F338" s="71" t="e">
        <f t="shared" si="35"/>
        <v>#VALUE!</v>
      </c>
      <c r="G338" s="70" t="e">
        <f t="shared" si="36"/>
        <v>#VALUE!</v>
      </c>
      <c r="H338" s="209" t="e">
        <f>_xlfn.IFS('WS-2, WS-3, &amp; WS-4'!$B$6='Watershed Precip Data'!$C$3,'Watershed Precip Data'!C340,'WS-2, WS-3, &amp; WS-4'!$B$6='Watershed Precip Data'!$D$3,'Watershed Precip Data'!D340,'WS-2, WS-3, &amp; WS-4'!$B$6='Watershed Precip Data'!$E$3,'Watershed Precip Data'!E340,'WS-2, WS-3, &amp; WS-4'!$B$6='Watershed Precip Data'!$F$3,'Watershed Precip Data'!F340,'WS-2, WS-3, &amp; WS-4'!$B$6='Watershed Precip Data'!$G$3,'Watershed Precip Data'!G340,'WS-2, WS-3, &amp; WS-4'!$B$6='Watershed Precip Data'!$H$3,'Watershed Precip Data'!H340,'WS-2, WS-3, &amp; WS-4'!$B$6='Watershed Precip Data'!$I$3,'Watershed Precip Data'!I340,'WS-2, WS-3, &amp; WS-4'!$B$6='Watershed Precip Data'!$J$3,'Watershed Precip Data'!J340,'WS-2, WS-3, &amp; WS-4'!$B$6='Watershed Precip Data'!$K$3,'Watershed Precip Data'!K340)</f>
        <v>#N/A</v>
      </c>
      <c r="I338" s="72" t="e">
        <f t="shared" si="31"/>
        <v>#N/A</v>
      </c>
      <c r="J338" s="73" t="e">
        <f>_xlfn.IFS('WS-2, WS-3, &amp; WS-4'!$B$18="Yes",MIN(K338,G337+C338),'WS-2, WS-3, &amp; WS-4'!$B$18="No",0)</f>
        <v>#N/A</v>
      </c>
      <c r="K338" s="76">
        <f t="shared" si="32"/>
        <v>4.1333333333333333E-2</v>
      </c>
    </row>
    <row r="339" spans="1:11">
      <c r="A339" s="19">
        <v>12</v>
      </c>
      <c r="B339" s="18">
        <v>2</v>
      </c>
      <c r="C339" s="70" t="e">
        <f>'WS-2, WS-3, &amp; WS-4'!$B$28*'Water Supply Calcs'!$N$7*H339</f>
        <v>#VALUE!</v>
      </c>
      <c r="D339" s="70" t="e">
        <f t="shared" si="33"/>
        <v>#VALUE!</v>
      </c>
      <c r="E339" s="70" t="e">
        <f t="shared" si="34"/>
        <v>#VALUE!</v>
      </c>
      <c r="F339" s="71" t="e">
        <f t="shared" si="35"/>
        <v>#VALUE!</v>
      </c>
      <c r="G339" s="70" t="e">
        <f t="shared" si="36"/>
        <v>#VALUE!</v>
      </c>
      <c r="H339" s="209" t="e">
        <f>_xlfn.IFS('WS-2, WS-3, &amp; WS-4'!$B$6='Watershed Precip Data'!$C$3,'Watershed Precip Data'!C341,'WS-2, WS-3, &amp; WS-4'!$B$6='Watershed Precip Data'!$D$3,'Watershed Precip Data'!D341,'WS-2, WS-3, &amp; WS-4'!$B$6='Watershed Precip Data'!$E$3,'Watershed Precip Data'!E341,'WS-2, WS-3, &amp; WS-4'!$B$6='Watershed Precip Data'!$F$3,'Watershed Precip Data'!F341,'WS-2, WS-3, &amp; WS-4'!$B$6='Watershed Precip Data'!$G$3,'Watershed Precip Data'!G341,'WS-2, WS-3, &amp; WS-4'!$B$6='Watershed Precip Data'!$H$3,'Watershed Precip Data'!H341,'WS-2, WS-3, &amp; WS-4'!$B$6='Watershed Precip Data'!$I$3,'Watershed Precip Data'!I341,'WS-2, WS-3, &amp; WS-4'!$B$6='Watershed Precip Data'!$J$3,'Watershed Precip Data'!J341,'WS-2, WS-3, &amp; WS-4'!$B$6='Watershed Precip Data'!$K$3,'Watershed Precip Data'!K341)</f>
        <v>#N/A</v>
      </c>
      <c r="I339" s="72" t="e">
        <f t="shared" si="31"/>
        <v>#N/A</v>
      </c>
      <c r="J339" s="73" t="e">
        <f>_xlfn.IFS('WS-2, WS-3, &amp; WS-4'!$B$18="Yes",MIN(K339,G338+C339),'WS-2, WS-3, &amp; WS-4'!$B$18="No",0)</f>
        <v>#N/A</v>
      </c>
      <c r="K339" s="76">
        <f t="shared" si="32"/>
        <v>4.1333333333333333E-2</v>
      </c>
    </row>
    <row r="340" spans="1:11">
      <c r="A340" s="19">
        <v>12</v>
      </c>
      <c r="B340" s="18">
        <v>3</v>
      </c>
      <c r="C340" s="70" t="e">
        <f>'WS-2, WS-3, &amp; WS-4'!$B$28*'Water Supply Calcs'!$N$7*H340</f>
        <v>#VALUE!</v>
      </c>
      <c r="D340" s="70" t="e">
        <f t="shared" si="33"/>
        <v>#VALUE!</v>
      </c>
      <c r="E340" s="70" t="e">
        <f t="shared" si="34"/>
        <v>#VALUE!</v>
      </c>
      <c r="F340" s="71" t="e">
        <f t="shared" si="35"/>
        <v>#VALUE!</v>
      </c>
      <c r="G340" s="70" t="e">
        <f t="shared" si="36"/>
        <v>#VALUE!</v>
      </c>
      <c r="H340" s="209" t="e">
        <f>_xlfn.IFS('WS-2, WS-3, &amp; WS-4'!$B$6='Watershed Precip Data'!$C$3,'Watershed Precip Data'!C342,'WS-2, WS-3, &amp; WS-4'!$B$6='Watershed Precip Data'!$D$3,'Watershed Precip Data'!D342,'WS-2, WS-3, &amp; WS-4'!$B$6='Watershed Precip Data'!$E$3,'Watershed Precip Data'!E342,'WS-2, WS-3, &amp; WS-4'!$B$6='Watershed Precip Data'!$F$3,'Watershed Precip Data'!F342,'WS-2, WS-3, &amp; WS-4'!$B$6='Watershed Precip Data'!$G$3,'Watershed Precip Data'!G342,'WS-2, WS-3, &amp; WS-4'!$B$6='Watershed Precip Data'!$H$3,'Watershed Precip Data'!H342,'WS-2, WS-3, &amp; WS-4'!$B$6='Watershed Precip Data'!$I$3,'Watershed Precip Data'!I342,'WS-2, WS-3, &amp; WS-4'!$B$6='Watershed Precip Data'!$J$3,'Watershed Precip Data'!J342,'WS-2, WS-3, &amp; WS-4'!$B$6='Watershed Precip Data'!$K$3,'Watershed Precip Data'!K342)</f>
        <v>#N/A</v>
      </c>
      <c r="I340" s="72" t="e">
        <f t="shared" si="31"/>
        <v>#N/A</v>
      </c>
      <c r="J340" s="73" t="e">
        <f>_xlfn.IFS('WS-2, WS-3, &amp; WS-4'!$B$18="Yes",MIN(K340,G339+C340),'WS-2, WS-3, &amp; WS-4'!$B$18="No",0)</f>
        <v>#N/A</v>
      </c>
      <c r="K340" s="76">
        <f t="shared" si="32"/>
        <v>4.1333333333333333E-2</v>
      </c>
    </row>
    <row r="341" spans="1:11">
      <c r="A341" s="19">
        <v>12</v>
      </c>
      <c r="B341" s="18">
        <v>4</v>
      </c>
      <c r="C341" s="70" t="e">
        <f>'WS-2, WS-3, &amp; WS-4'!$B$28*'Water Supply Calcs'!$N$7*H341</f>
        <v>#VALUE!</v>
      </c>
      <c r="D341" s="70" t="e">
        <f t="shared" si="33"/>
        <v>#VALUE!</v>
      </c>
      <c r="E341" s="70" t="e">
        <f t="shared" si="34"/>
        <v>#VALUE!</v>
      </c>
      <c r="F341" s="71" t="e">
        <f t="shared" si="35"/>
        <v>#VALUE!</v>
      </c>
      <c r="G341" s="70" t="e">
        <f t="shared" si="36"/>
        <v>#VALUE!</v>
      </c>
      <c r="H341" s="209" t="e">
        <f>_xlfn.IFS('WS-2, WS-3, &amp; WS-4'!$B$6='Watershed Precip Data'!$C$3,'Watershed Precip Data'!C343,'WS-2, WS-3, &amp; WS-4'!$B$6='Watershed Precip Data'!$D$3,'Watershed Precip Data'!D343,'WS-2, WS-3, &amp; WS-4'!$B$6='Watershed Precip Data'!$E$3,'Watershed Precip Data'!E343,'WS-2, WS-3, &amp; WS-4'!$B$6='Watershed Precip Data'!$F$3,'Watershed Precip Data'!F343,'WS-2, WS-3, &amp; WS-4'!$B$6='Watershed Precip Data'!$G$3,'Watershed Precip Data'!G343,'WS-2, WS-3, &amp; WS-4'!$B$6='Watershed Precip Data'!$H$3,'Watershed Precip Data'!H343,'WS-2, WS-3, &amp; WS-4'!$B$6='Watershed Precip Data'!$I$3,'Watershed Precip Data'!I343,'WS-2, WS-3, &amp; WS-4'!$B$6='Watershed Precip Data'!$J$3,'Watershed Precip Data'!J343,'WS-2, WS-3, &amp; WS-4'!$B$6='Watershed Precip Data'!$K$3,'Watershed Precip Data'!K343)</f>
        <v>#N/A</v>
      </c>
      <c r="I341" s="72" t="e">
        <f t="shared" si="31"/>
        <v>#N/A</v>
      </c>
      <c r="J341" s="73" t="e">
        <f>_xlfn.IFS('WS-2, WS-3, &amp; WS-4'!$B$18="Yes",MIN(K341,G340+C341),'WS-2, WS-3, &amp; WS-4'!$B$18="No",0)</f>
        <v>#N/A</v>
      </c>
      <c r="K341" s="76">
        <f t="shared" si="32"/>
        <v>4.1333333333333333E-2</v>
      </c>
    </row>
    <row r="342" spans="1:11">
      <c r="A342" s="19">
        <v>12</v>
      </c>
      <c r="B342" s="18">
        <v>5</v>
      </c>
      <c r="C342" s="70" t="e">
        <f>'WS-2, WS-3, &amp; WS-4'!$B$28*'Water Supply Calcs'!$N$7*H342</f>
        <v>#VALUE!</v>
      </c>
      <c r="D342" s="70" t="e">
        <f t="shared" si="33"/>
        <v>#VALUE!</v>
      </c>
      <c r="E342" s="70" t="e">
        <f t="shared" si="34"/>
        <v>#VALUE!</v>
      </c>
      <c r="F342" s="71" t="e">
        <f t="shared" si="35"/>
        <v>#VALUE!</v>
      </c>
      <c r="G342" s="70" t="e">
        <f t="shared" si="36"/>
        <v>#VALUE!</v>
      </c>
      <c r="H342" s="209" t="e">
        <f>_xlfn.IFS('WS-2, WS-3, &amp; WS-4'!$B$6='Watershed Precip Data'!$C$3,'Watershed Precip Data'!C344,'WS-2, WS-3, &amp; WS-4'!$B$6='Watershed Precip Data'!$D$3,'Watershed Precip Data'!D344,'WS-2, WS-3, &amp; WS-4'!$B$6='Watershed Precip Data'!$E$3,'Watershed Precip Data'!E344,'WS-2, WS-3, &amp; WS-4'!$B$6='Watershed Precip Data'!$F$3,'Watershed Precip Data'!F344,'WS-2, WS-3, &amp; WS-4'!$B$6='Watershed Precip Data'!$G$3,'Watershed Precip Data'!G344,'WS-2, WS-3, &amp; WS-4'!$B$6='Watershed Precip Data'!$H$3,'Watershed Precip Data'!H344,'WS-2, WS-3, &amp; WS-4'!$B$6='Watershed Precip Data'!$I$3,'Watershed Precip Data'!I344,'WS-2, WS-3, &amp; WS-4'!$B$6='Watershed Precip Data'!$J$3,'Watershed Precip Data'!J344,'WS-2, WS-3, &amp; WS-4'!$B$6='Watershed Precip Data'!$K$3,'Watershed Precip Data'!K344)</f>
        <v>#N/A</v>
      </c>
      <c r="I342" s="72" t="e">
        <f t="shared" si="31"/>
        <v>#N/A</v>
      </c>
      <c r="J342" s="73" t="e">
        <f>_xlfn.IFS('WS-2, WS-3, &amp; WS-4'!$B$18="Yes",MIN(K342,G341+C342),'WS-2, WS-3, &amp; WS-4'!$B$18="No",0)</f>
        <v>#N/A</v>
      </c>
      <c r="K342" s="76">
        <f t="shared" si="32"/>
        <v>4.1333333333333333E-2</v>
      </c>
    </row>
    <row r="343" spans="1:11">
      <c r="A343" s="19">
        <v>12</v>
      </c>
      <c r="B343" s="18">
        <v>6</v>
      </c>
      <c r="C343" s="70" t="e">
        <f>'WS-2, WS-3, &amp; WS-4'!$B$28*'Water Supply Calcs'!$N$7*H343</f>
        <v>#VALUE!</v>
      </c>
      <c r="D343" s="70" t="e">
        <f t="shared" si="33"/>
        <v>#VALUE!</v>
      </c>
      <c r="E343" s="70" t="e">
        <f t="shared" si="34"/>
        <v>#VALUE!</v>
      </c>
      <c r="F343" s="71" t="e">
        <f t="shared" si="35"/>
        <v>#VALUE!</v>
      </c>
      <c r="G343" s="70" t="e">
        <f t="shared" si="36"/>
        <v>#VALUE!</v>
      </c>
      <c r="H343" s="209" t="e">
        <f>_xlfn.IFS('WS-2, WS-3, &amp; WS-4'!$B$6='Watershed Precip Data'!$C$3,'Watershed Precip Data'!C345,'WS-2, WS-3, &amp; WS-4'!$B$6='Watershed Precip Data'!$D$3,'Watershed Precip Data'!D345,'WS-2, WS-3, &amp; WS-4'!$B$6='Watershed Precip Data'!$E$3,'Watershed Precip Data'!E345,'WS-2, WS-3, &amp; WS-4'!$B$6='Watershed Precip Data'!$F$3,'Watershed Precip Data'!F345,'WS-2, WS-3, &amp; WS-4'!$B$6='Watershed Precip Data'!$G$3,'Watershed Precip Data'!G345,'WS-2, WS-3, &amp; WS-4'!$B$6='Watershed Precip Data'!$H$3,'Watershed Precip Data'!H345,'WS-2, WS-3, &amp; WS-4'!$B$6='Watershed Precip Data'!$I$3,'Watershed Precip Data'!I345,'WS-2, WS-3, &amp; WS-4'!$B$6='Watershed Precip Data'!$J$3,'Watershed Precip Data'!J345,'WS-2, WS-3, &amp; WS-4'!$B$6='Watershed Precip Data'!$K$3,'Watershed Precip Data'!K345)</f>
        <v>#N/A</v>
      </c>
      <c r="I343" s="72" t="e">
        <f t="shared" si="31"/>
        <v>#N/A</v>
      </c>
      <c r="J343" s="73" t="e">
        <f>_xlfn.IFS('WS-2, WS-3, &amp; WS-4'!$B$18="Yes",MIN(K343,G342+C343),'WS-2, WS-3, &amp; WS-4'!$B$18="No",0)</f>
        <v>#N/A</v>
      </c>
      <c r="K343" s="76">
        <f t="shared" si="32"/>
        <v>4.1333333333333333E-2</v>
      </c>
    </row>
    <row r="344" spans="1:11">
      <c r="A344" s="19">
        <v>12</v>
      </c>
      <c r="B344" s="18">
        <v>7</v>
      </c>
      <c r="C344" s="70" t="e">
        <f>'WS-2, WS-3, &amp; WS-4'!$B$28*'Water Supply Calcs'!$N$7*H344</f>
        <v>#VALUE!</v>
      </c>
      <c r="D344" s="70" t="e">
        <f t="shared" si="33"/>
        <v>#VALUE!</v>
      </c>
      <c r="E344" s="70" t="e">
        <f t="shared" si="34"/>
        <v>#VALUE!</v>
      </c>
      <c r="F344" s="71" t="e">
        <f t="shared" si="35"/>
        <v>#VALUE!</v>
      </c>
      <c r="G344" s="70" t="e">
        <f t="shared" si="36"/>
        <v>#VALUE!</v>
      </c>
      <c r="H344" s="209" t="e">
        <f>_xlfn.IFS('WS-2, WS-3, &amp; WS-4'!$B$6='Watershed Precip Data'!$C$3,'Watershed Precip Data'!C346,'WS-2, WS-3, &amp; WS-4'!$B$6='Watershed Precip Data'!$D$3,'Watershed Precip Data'!D346,'WS-2, WS-3, &amp; WS-4'!$B$6='Watershed Precip Data'!$E$3,'Watershed Precip Data'!E346,'WS-2, WS-3, &amp; WS-4'!$B$6='Watershed Precip Data'!$F$3,'Watershed Precip Data'!F346,'WS-2, WS-3, &amp; WS-4'!$B$6='Watershed Precip Data'!$G$3,'Watershed Precip Data'!G346,'WS-2, WS-3, &amp; WS-4'!$B$6='Watershed Precip Data'!$H$3,'Watershed Precip Data'!H346,'WS-2, WS-3, &amp; WS-4'!$B$6='Watershed Precip Data'!$I$3,'Watershed Precip Data'!I346,'WS-2, WS-3, &amp; WS-4'!$B$6='Watershed Precip Data'!$J$3,'Watershed Precip Data'!J346,'WS-2, WS-3, &amp; WS-4'!$B$6='Watershed Precip Data'!$K$3,'Watershed Precip Data'!K346)</f>
        <v>#N/A</v>
      </c>
      <c r="I344" s="72" t="e">
        <f t="shared" si="31"/>
        <v>#N/A</v>
      </c>
      <c r="J344" s="73" t="e">
        <f>_xlfn.IFS('WS-2, WS-3, &amp; WS-4'!$B$18="Yes",MIN(K344,G343+C344),'WS-2, WS-3, &amp; WS-4'!$B$18="No",0)</f>
        <v>#N/A</v>
      </c>
      <c r="K344" s="76">
        <f t="shared" si="32"/>
        <v>4.1333333333333333E-2</v>
      </c>
    </row>
    <row r="345" spans="1:11">
      <c r="A345" s="19">
        <v>12</v>
      </c>
      <c r="B345" s="18">
        <v>8</v>
      </c>
      <c r="C345" s="70" t="e">
        <f>'WS-2, WS-3, &amp; WS-4'!$B$28*'Water Supply Calcs'!$N$7*H345</f>
        <v>#VALUE!</v>
      </c>
      <c r="D345" s="70" t="e">
        <f t="shared" si="33"/>
        <v>#VALUE!</v>
      </c>
      <c r="E345" s="70" t="e">
        <f t="shared" si="34"/>
        <v>#VALUE!</v>
      </c>
      <c r="F345" s="71" t="e">
        <f t="shared" si="35"/>
        <v>#VALUE!</v>
      </c>
      <c r="G345" s="70" t="e">
        <f t="shared" si="36"/>
        <v>#VALUE!</v>
      </c>
      <c r="H345" s="209" t="e">
        <f>_xlfn.IFS('WS-2, WS-3, &amp; WS-4'!$B$6='Watershed Precip Data'!$C$3,'Watershed Precip Data'!C347,'WS-2, WS-3, &amp; WS-4'!$B$6='Watershed Precip Data'!$D$3,'Watershed Precip Data'!D347,'WS-2, WS-3, &amp; WS-4'!$B$6='Watershed Precip Data'!$E$3,'Watershed Precip Data'!E347,'WS-2, WS-3, &amp; WS-4'!$B$6='Watershed Precip Data'!$F$3,'Watershed Precip Data'!F347,'WS-2, WS-3, &amp; WS-4'!$B$6='Watershed Precip Data'!$G$3,'Watershed Precip Data'!G347,'WS-2, WS-3, &amp; WS-4'!$B$6='Watershed Precip Data'!$H$3,'Watershed Precip Data'!H347,'WS-2, WS-3, &amp; WS-4'!$B$6='Watershed Precip Data'!$I$3,'Watershed Precip Data'!I347,'WS-2, WS-3, &amp; WS-4'!$B$6='Watershed Precip Data'!$J$3,'Watershed Precip Data'!J347,'WS-2, WS-3, &amp; WS-4'!$B$6='Watershed Precip Data'!$K$3,'Watershed Precip Data'!K347)</f>
        <v>#N/A</v>
      </c>
      <c r="I345" s="72" t="e">
        <f t="shared" si="31"/>
        <v>#N/A</v>
      </c>
      <c r="J345" s="73" t="e">
        <f>_xlfn.IFS('WS-2, WS-3, &amp; WS-4'!$B$18="Yes",MIN(K345,G344+C345),'WS-2, WS-3, &amp; WS-4'!$B$18="No",0)</f>
        <v>#N/A</v>
      </c>
      <c r="K345" s="76">
        <f t="shared" si="32"/>
        <v>4.1333333333333333E-2</v>
      </c>
    </row>
    <row r="346" spans="1:11">
      <c r="A346" s="19">
        <v>12</v>
      </c>
      <c r="B346" s="18">
        <v>9</v>
      </c>
      <c r="C346" s="70" t="e">
        <f>'WS-2, WS-3, &amp; WS-4'!$B$28*'Water Supply Calcs'!$N$7*H346</f>
        <v>#VALUE!</v>
      </c>
      <c r="D346" s="70" t="e">
        <f t="shared" si="33"/>
        <v>#VALUE!</v>
      </c>
      <c r="E346" s="70" t="e">
        <f t="shared" si="34"/>
        <v>#VALUE!</v>
      </c>
      <c r="F346" s="71" t="e">
        <f t="shared" si="35"/>
        <v>#VALUE!</v>
      </c>
      <c r="G346" s="70" t="e">
        <f t="shared" si="36"/>
        <v>#VALUE!</v>
      </c>
      <c r="H346" s="209" t="e">
        <f>_xlfn.IFS('WS-2, WS-3, &amp; WS-4'!$B$6='Watershed Precip Data'!$C$3,'Watershed Precip Data'!C348,'WS-2, WS-3, &amp; WS-4'!$B$6='Watershed Precip Data'!$D$3,'Watershed Precip Data'!D348,'WS-2, WS-3, &amp; WS-4'!$B$6='Watershed Precip Data'!$E$3,'Watershed Precip Data'!E348,'WS-2, WS-3, &amp; WS-4'!$B$6='Watershed Precip Data'!$F$3,'Watershed Precip Data'!F348,'WS-2, WS-3, &amp; WS-4'!$B$6='Watershed Precip Data'!$G$3,'Watershed Precip Data'!G348,'WS-2, WS-3, &amp; WS-4'!$B$6='Watershed Precip Data'!$H$3,'Watershed Precip Data'!H348,'WS-2, WS-3, &amp; WS-4'!$B$6='Watershed Precip Data'!$I$3,'Watershed Precip Data'!I348,'WS-2, WS-3, &amp; WS-4'!$B$6='Watershed Precip Data'!$J$3,'Watershed Precip Data'!J348,'WS-2, WS-3, &amp; WS-4'!$B$6='Watershed Precip Data'!$K$3,'Watershed Precip Data'!K348)</f>
        <v>#N/A</v>
      </c>
      <c r="I346" s="72" t="e">
        <f t="shared" si="31"/>
        <v>#N/A</v>
      </c>
      <c r="J346" s="73" t="e">
        <f>_xlfn.IFS('WS-2, WS-3, &amp; WS-4'!$B$18="Yes",MIN(K346,G345+C346),'WS-2, WS-3, &amp; WS-4'!$B$18="No",0)</f>
        <v>#N/A</v>
      </c>
      <c r="K346" s="76">
        <f t="shared" si="32"/>
        <v>4.1333333333333333E-2</v>
      </c>
    </row>
    <row r="347" spans="1:11">
      <c r="A347" s="19">
        <v>12</v>
      </c>
      <c r="B347" s="18">
        <v>10</v>
      </c>
      <c r="C347" s="70" t="e">
        <f>'WS-2, WS-3, &amp; WS-4'!$B$28*'Water Supply Calcs'!$N$7*H347</f>
        <v>#VALUE!</v>
      </c>
      <c r="D347" s="70" t="e">
        <f t="shared" si="33"/>
        <v>#VALUE!</v>
      </c>
      <c r="E347" s="70" t="e">
        <f t="shared" si="34"/>
        <v>#VALUE!</v>
      </c>
      <c r="F347" s="71" t="e">
        <f t="shared" si="35"/>
        <v>#VALUE!</v>
      </c>
      <c r="G347" s="70" t="e">
        <f t="shared" si="36"/>
        <v>#VALUE!</v>
      </c>
      <c r="H347" s="209" t="e">
        <f>_xlfn.IFS('WS-2, WS-3, &amp; WS-4'!$B$6='Watershed Precip Data'!$C$3,'Watershed Precip Data'!C349,'WS-2, WS-3, &amp; WS-4'!$B$6='Watershed Precip Data'!$D$3,'Watershed Precip Data'!D349,'WS-2, WS-3, &amp; WS-4'!$B$6='Watershed Precip Data'!$E$3,'Watershed Precip Data'!E349,'WS-2, WS-3, &amp; WS-4'!$B$6='Watershed Precip Data'!$F$3,'Watershed Precip Data'!F349,'WS-2, WS-3, &amp; WS-4'!$B$6='Watershed Precip Data'!$G$3,'Watershed Precip Data'!G349,'WS-2, WS-3, &amp; WS-4'!$B$6='Watershed Precip Data'!$H$3,'Watershed Precip Data'!H349,'WS-2, WS-3, &amp; WS-4'!$B$6='Watershed Precip Data'!$I$3,'Watershed Precip Data'!I349,'WS-2, WS-3, &amp; WS-4'!$B$6='Watershed Precip Data'!$J$3,'Watershed Precip Data'!J349,'WS-2, WS-3, &amp; WS-4'!$B$6='Watershed Precip Data'!$K$3,'Watershed Precip Data'!K349)</f>
        <v>#N/A</v>
      </c>
      <c r="I347" s="72" t="e">
        <f t="shared" si="31"/>
        <v>#N/A</v>
      </c>
      <c r="J347" s="73" t="e">
        <f>_xlfn.IFS('WS-2, WS-3, &amp; WS-4'!$B$18="Yes",MIN(K347,G346+C347),'WS-2, WS-3, &amp; WS-4'!$B$18="No",0)</f>
        <v>#N/A</v>
      </c>
      <c r="K347" s="76">
        <f t="shared" si="32"/>
        <v>4.1333333333333333E-2</v>
      </c>
    </row>
    <row r="348" spans="1:11">
      <c r="A348" s="19">
        <v>12</v>
      </c>
      <c r="B348" s="18">
        <v>11</v>
      </c>
      <c r="C348" s="70" t="e">
        <f>'WS-2, WS-3, &amp; WS-4'!$B$28*'Water Supply Calcs'!$N$7*H348</f>
        <v>#VALUE!</v>
      </c>
      <c r="D348" s="70" t="e">
        <f t="shared" si="33"/>
        <v>#VALUE!</v>
      </c>
      <c r="E348" s="70" t="e">
        <f t="shared" si="34"/>
        <v>#VALUE!</v>
      </c>
      <c r="F348" s="71" t="e">
        <f t="shared" si="35"/>
        <v>#VALUE!</v>
      </c>
      <c r="G348" s="70" t="e">
        <f t="shared" si="36"/>
        <v>#VALUE!</v>
      </c>
      <c r="H348" s="209" t="e">
        <f>_xlfn.IFS('WS-2, WS-3, &amp; WS-4'!$B$6='Watershed Precip Data'!$C$3,'Watershed Precip Data'!C350,'WS-2, WS-3, &amp; WS-4'!$B$6='Watershed Precip Data'!$D$3,'Watershed Precip Data'!D350,'WS-2, WS-3, &amp; WS-4'!$B$6='Watershed Precip Data'!$E$3,'Watershed Precip Data'!E350,'WS-2, WS-3, &amp; WS-4'!$B$6='Watershed Precip Data'!$F$3,'Watershed Precip Data'!F350,'WS-2, WS-3, &amp; WS-4'!$B$6='Watershed Precip Data'!$G$3,'Watershed Precip Data'!G350,'WS-2, WS-3, &amp; WS-4'!$B$6='Watershed Precip Data'!$H$3,'Watershed Precip Data'!H350,'WS-2, WS-3, &amp; WS-4'!$B$6='Watershed Precip Data'!$I$3,'Watershed Precip Data'!I350,'WS-2, WS-3, &amp; WS-4'!$B$6='Watershed Precip Data'!$J$3,'Watershed Precip Data'!J350,'WS-2, WS-3, &amp; WS-4'!$B$6='Watershed Precip Data'!$K$3,'Watershed Precip Data'!K350)</f>
        <v>#N/A</v>
      </c>
      <c r="I348" s="72" t="e">
        <f t="shared" si="31"/>
        <v>#N/A</v>
      </c>
      <c r="J348" s="73" t="e">
        <f>_xlfn.IFS('WS-2, WS-3, &amp; WS-4'!$B$18="Yes",MIN(K348,G347+C348),'WS-2, WS-3, &amp; WS-4'!$B$18="No",0)</f>
        <v>#N/A</v>
      </c>
      <c r="K348" s="76">
        <f t="shared" si="32"/>
        <v>4.1333333333333333E-2</v>
      </c>
    </row>
    <row r="349" spans="1:11">
      <c r="A349" s="19">
        <v>12</v>
      </c>
      <c r="B349" s="18">
        <v>12</v>
      </c>
      <c r="C349" s="70" t="e">
        <f>'WS-2, WS-3, &amp; WS-4'!$B$28*'Water Supply Calcs'!$N$7*H349</f>
        <v>#VALUE!</v>
      </c>
      <c r="D349" s="70" t="e">
        <f t="shared" si="33"/>
        <v>#VALUE!</v>
      </c>
      <c r="E349" s="70" t="e">
        <f t="shared" si="34"/>
        <v>#VALUE!</v>
      </c>
      <c r="F349" s="71" t="e">
        <f t="shared" si="35"/>
        <v>#VALUE!</v>
      </c>
      <c r="G349" s="70" t="e">
        <f t="shared" si="36"/>
        <v>#VALUE!</v>
      </c>
      <c r="H349" s="209" t="e">
        <f>_xlfn.IFS('WS-2, WS-3, &amp; WS-4'!$B$6='Watershed Precip Data'!$C$3,'Watershed Precip Data'!C351,'WS-2, WS-3, &amp; WS-4'!$B$6='Watershed Precip Data'!$D$3,'Watershed Precip Data'!D351,'WS-2, WS-3, &amp; WS-4'!$B$6='Watershed Precip Data'!$E$3,'Watershed Precip Data'!E351,'WS-2, WS-3, &amp; WS-4'!$B$6='Watershed Precip Data'!$F$3,'Watershed Precip Data'!F351,'WS-2, WS-3, &amp; WS-4'!$B$6='Watershed Precip Data'!$G$3,'Watershed Precip Data'!G351,'WS-2, WS-3, &amp; WS-4'!$B$6='Watershed Precip Data'!$H$3,'Watershed Precip Data'!H351,'WS-2, WS-3, &amp; WS-4'!$B$6='Watershed Precip Data'!$I$3,'Watershed Precip Data'!I351,'WS-2, WS-3, &amp; WS-4'!$B$6='Watershed Precip Data'!$J$3,'Watershed Precip Data'!J351,'WS-2, WS-3, &amp; WS-4'!$B$6='Watershed Precip Data'!$K$3,'Watershed Precip Data'!K351)</f>
        <v>#N/A</v>
      </c>
      <c r="I349" s="72" t="e">
        <f t="shared" si="31"/>
        <v>#N/A</v>
      </c>
      <c r="J349" s="73" t="e">
        <f>_xlfn.IFS('WS-2, WS-3, &amp; WS-4'!$B$18="Yes",MIN(K349,G348+C349),'WS-2, WS-3, &amp; WS-4'!$B$18="No",0)</f>
        <v>#N/A</v>
      </c>
      <c r="K349" s="76">
        <f t="shared" si="32"/>
        <v>4.1333333333333333E-2</v>
      </c>
    </row>
    <row r="350" spans="1:11">
      <c r="A350" s="19">
        <v>12</v>
      </c>
      <c r="B350" s="18">
        <v>13</v>
      </c>
      <c r="C350" s="70" t="e">
        <f>'WS-2, WS-3, &amp; WS-4'!$B$28*'Water Supply Calcs'!$N$7*H350</f>
        <v>#VALUE!</v>
      </c>
      <c r="D350" s="70" t="e">
        <f t="shared" si="33"/>
        <v>#VALUE!</v>
      </c>
      <c r="E350" s="70" t="e">
        <f t="shared" si="34"/>
        <v>#VALUE!</v>
      </c>
      <c r="F350" s="71" t="e">
        <f t="shared" si="35"/>
        <v>#VALUE!</v>
      </c>
      <c r="G350" s="70" t="e">
        <f t="shared" si="36"/>
        <v>#VALUE!</v>
      </c>
      <c r="H350" s="209" t="e">
        <f>_xlfn.IFS('WS-2, WS-3, &amp; WS-4'!$B$6='Watershed Precip Data'!$C$3,'Watershed Precip Data'!C352,'WS-2, WS-3, &amp; WS-4'!$B$6='Watershed Precip Data'!$D$3,'Watershed Precip Data'!D352,'WS-2, WS-3, &amp; WS-4'!$B$6='Watershed Precip Data'!$E$3,'Watershed Precip Data'!E352,'WS-2, WS-3, &amp; WS-4'!$B$6='Watershed Precip Data'!$F$3,'Watershed Precip Data'!F352,'WS-2, WS-3, &amp; WS-4'!$B$6='Watershed Precip Data'!$G$3,'Watershed Precip Data'!G352,'WS-2, WS-3, &amp; WS-4'!$B$6='Watershed Precip Data'!$H$3,'Watershed Precip Data'!H352,'WS-2, WS-3, &amp; WS-4'!$B$6='Watershed Precip Data'!$I$3,'Watershed Precip Data'!I352,'WS-2, WS-3, &amp; WS-4'!$B$6='Watershed Precip Data'!$J$3,'Watershed Precip Data'!J352,'WS-2, WS-3, &amp; WS-4'!$B$6='Watershed Precip Data'!$K$3,'Watershed Precip Data'!K352)</f>
        <v>#N/A</v>
      </c>
      <c r="I350" s="72" t="e">
        <f t="shared" si="31"/>
        <v>#N/A</v>
      </c>
      <c r="J350" s="73" t="e">
        <f>_xlfn.IFS('WS-2, WS-3, &amp; WS-4'!$B$18="Yes",MIN(K350,G349+C350),'WS-2, WS-3, &amp; WS-4'!$B$18="No",0)</f>
        <v>#N/A</v>
      </c>
      <c r="K350" s="76">
        <f t="shared" si="32"/>
        <v>4.1333333333333333E-2</v>
      </c>
    </row>
    <row r="351" spans="1:11">
      <c r="A351" s="19">
        <v>12</v>
      </c>
      <c r="B351" s="18">
        <v>14</v>
      </c>
      <c r="C351" s="70" t="e">
        <f>'WS-2, WS-3, &amp; WS-4'!$B$28*'Water Supply Calcs'!$N$7*H351</f>
        <v>#VALUE!</v>
      </c>
      <c r="D351" s="70" t="e">
        <f t="shared" si="33"/>
        <v>#VALUE!</v>
      </c>
      <c r="E351" s="70" t="e">
        <f t="shared" si="34"/>
        <v>#VALUE!</v>
      </c>
      <c r="F351" s="71" t="e">
        <f t="shared" si="35"/>
        <v>#VALUE!</v>
      </c>
      <c r="G351" s="70" t="e">
        <f t="shared" si="36"/>
        <v>#VALUE!</v>
      </c>
      <c r="H351" s="209" t="e">
        <f>_xlfn.IFS('WS-2, WS-3, &amp; WS-4'!$B$6='Watershed Precip Data'!$C$3,'Watershed Precip Data'!C353,'WS-2, WS-3, &amp; WS-4'!$B$6='Watershed Precip Data'!$D$3,'Watershed Precip Data'!D353,'WS-2, WS-3, &amp; WS-4'!$B$6='Watershed Precip Data'!$E$3,'Watershed Precip Data'!E353,'WS-2, WS-3, &amp; WS-4'!$B$6='Watershed Precip Data'!$F$3,'Watershed Precip Data'!F353,'WS-2, WS-3, &amp; WS-4'!$B$6='Watershed Precip Data'!$G$3,'Watershed Precip Data'!G353,'WS-2, WS-3, &amp; WS-4'!$B$6='Watershed Precip Data'!$H$3,'Watershed Precip Data'!H353,'WS-2, WS-3, &amp; WS-4'!$B$6='Watershed Precip Data'!$I$3,'Watershed Precip Data'!I353,'WS-2, WS-3, &amp; WS-4'!$B$6='Watershed Precip Data'!$J$3,'Watershed Precip Data'!J353,'WS-2, WS-3, &amp; WS-4'!$B$6='Watershed Precip Data'!$K$3,'Watershed Precip Data'!K353)</f>
        <v>#N/A</v>
      </c>
      <c r="I351" s="72" t="e">
        <f t="shared" si="31"/>
        <v>#N/A</v>
      </c>
      <c r="J351" s="73" t="e">
        <f>_xlfn.IFS('WS-2, WS-3, &amp; WS-4'!$B$18="Yes",MIN(K351,G350+C351),'WS-2, WS-3, &amp; WS-4'!$B$18="No",0)</f>
        <v>#N/A</v>
      </c>
      <c r="K351" s="76">
        <f t="shared" si="32"/>
        <v>4.1333333333333333E-2</v>
      </c>
    </row>
    <row r="352" spans="1:11">
      <c r="A352" s="19">
        <v>12</v>
      </c>
      <c r="B352" s="18">
        <v>15</v>
      </c>
      <c r="C352" s="70" t="e">
        <f>'WS-2, WS-3, &amp; WS-4'!$B$28*'Water Supply Calcs'!$N$7*H352</f>
        <v>#VALUE!</v>
      </c>
      <c r="D352" s="70" t="e">
        <f t="shared" si="33"/>
        <v>#VALUE!</v>
      </c>
      <c r="E352" s="70" t="e">
        <f t="shared" si="34"/>
        <v>#VALUE!</v>
      </c>
      <c r="F352" s="71" t="e">
        <f t="shared" si="35"/>
        <v>#VALUE!</v>
      </c>
      <c r="G352" s="70" t="e">
        <f t="shared" si="36"/>
        <v>#VALUE!</v>
      </c>
      <c r="H352" s="209" t="e">
        <f>_xlfn.IFS('WS-2, WS-3, &amp; WS-4'!$B$6='Watershed Precip Data'!$C$3,'Watershed Precip Data'!C354,'WS-2, WS-3, &amp; WS-4'!$B$6='Watershed Precip Data'!$D$3,'Watershed Precip Data'!D354,'WS-2, WS-3, &amp; WS-4'!$B$6='Watershed Precip Data'!$E$3,'Watershed Precip Data'!E354,'WS-2, WS-3, &amp; WS-4'!$B$6='Watershed Precip Data'!$F$3,'Watershed Precip Data'!F354,'WS-2, WS-3, &amp; WS-4'!$B$6='Watershed Precip Data'!$G$3,'Watershed Precip Data'!G354,'WS-2, WS-3, &amp; WS-4'!$B$6='Watershed Precip Data'!$H$3,'Watershed Precip Data'!H354,'WS-2, WS-3, &amp; WS-4'!$B$6='Watershed Precip Data'!$I$3,'Watershed Precip Data'!I354,'WS-2, WS-3, &amp; WS-4'!$B$6='Watershed Precip Data'!$J$3,'Watershed Precip Data'!J354,'WS-2, WS-3, &amp; WS-4'!$B$6='Watershed Precip Data'!$K$3,'Watershed Precip Data'!K354)</f>
        <v>#N/A</v>
      </c>
      <c r="I352" s="72" t="e">
        <f t="shared" si="31"/>
        <v>#N/A</v>
      </c>
      <c r="J352" s="73" t="e">
        <f>_xlfn.IFS('WS-2, WS-3, &amp; WS-4'!$B$18="Yes",MIN(K352,G351+C352),'WS-2, WS-3, &amp; WS-4'!$B$18="No",0)</f>
        <v>#N/A</v>
      </c>
      <c r="K352" s="76">
        <f t="shared" si="32"/>
        <v>4.1333333333333333E-2</v>
      </c>
    </row>
    <row r="353" spans="1:11">
      <c r="A353" s="19">
        <v>12</v>
      </c>
      <c r="B353" s="18">
        <v>16</v>
      </c>
      <c r="C353" s="70" t="e">
        <f>'WS-2, WS-3, &amp; WS-4'!$B$28*'Water Supply Calcs'!$N$7*H353</f>
        <v>#VALUE!</v>
      </c>
      <c r="D353" s="70" t="e">
        <f t="shared" si="33"/>
        <v>#VALUE!</v>
      </c>
      <c r="E353" s="70" t="e">
        <f t="shared" si="34"/>
        <v>#VALUE!</v>
      </c>
      <c r="F353" s="71" t="e">
        <f t="shared" si="35"/>
        <v>#VALUE!</v>
      </c>
      <c r="G353" s="70" t="e">
        <f t="shared" si="36"/>
        <v>#VALUE!</v>
      </c>
      <c r="H353" s="209" t="e">
        <f>_xlfn.IFS('WS-2, WS-3, &amp; WS-4'!$B$6='Watershed Precip Data'!$C$3,'Watershed Precip Data'!C355,'WS-2, WS-3, &amp; WS-4'!$B$6='Watershed Precip Data'!$D$3,'Watershed Precip Data'!D355,'WS-2, WS-3, &amp; WS-4'!$B$6='Watershed Precip Data'!$E$3,'Watershed Precip Data'!E355,'WS-2, WS-3, &amp; WS-4'!$B$6='Watershed Precip Data'!$F$3,'Watershed Precip Data'!F355,'WS-2, WS-3, &amp; WS-4'!$B$6='Watershed Precip Data'!$G$3,'Watershed Precip Data'!G355,'WS-2, WS-3, &amp; WS-4'!$B$6='Watershed Precip Data'!$H$3,'Watershed Precip Data'!H355,'WS-2, WS-3, &amp; WS-4'!$B$6='Watershed Precip Data'!$I$3,'Watershed Precip Data'!I355,'WS-2, WS-3, &amp; WS-4'!$B$6='Watershed Precip Data'!$J$3,'Watershed Precip Data'!J355,'WS-2, WS-3, &amp; WS-4'!$B$6='Watershed Precip Data'!$K$3,'Watershed Precip Data'!K355)</f>
        <v>#N/A</v>
      </c>
      <c r="I353" s="72" t="e">
        <f t="shared" si="31"/>
        <v>#N/A</v>
      </c>
      <c r="J353" s="73" t="e">
        <f>_xlfn.IFS('WS-2, WS-3, &amp; WS-4'!$B$18="Yes",MIN(K353,G352+C353),'WS-2, WS-3, &amp; WS-4'!$B$18="No",0)</f>
        <v>#N/A</v>
      </c>
      <c r="K353" s="76">
        <f t="shared" si="32"/>
        <v>4.1333333333333333E-2</v>
      </c>
    </row>
    <row r="354" spans="1:11">
      <c r="A354" s="19">
        <v>12</v>
      </c>
      <c r="B354" s="18">
        <v>17</v>
      </c>
      <c r="C354" s="70" t="e">
        <f>'WS-2, WS-3, &amp; WS-4'!$B$28*'Water Supply Calcs'!$N$7*H354</f>
        <v>#VALUE!</v>
      </c>
      <c r="D354" s="70" t="e">
        <f t="shared" si="33"/>
        <v>#VALUE!</v>
      </c>
      <c r="E354" s="70" t="e">
        <f t="shared" si="34"/>
        <v>#VALUE!</v>
      </c>
      <c r="F354" s="71" t="e">
        <f t="shared" si="35"/>
        <v>#VALUE!</v>
      </c>
      <c r="G354" s="70" t="e">
        <f t="shared" si="36"/>
        <v>#VALUE!</v>
      </c>
      <c r="H354" s="209" t="e">
        <f>_xlfn.IFS('WS-2, WS-3, &amp; WS-4'!$B$6='Watershed Precip Data'!$C$3,'Watershed Precip Data'!C356,'WS-2, WS-3, &amp; WS-4'!$B$6='Watershed Precip Data'!$D$3,'Watershed Precip Data'!D356,'WS-2, WS-3, &amp; WS-4'!$B$6='Watershed Precip Data'!$E$3,'Watershed Precip Data'!E356,'WS-2, WS-3, &amp; WS-4'!$B$6='Watershed Precip Data'!$F$3,'Watershed Precip Data'!F356,'WS-2, WS-3, &amp; WS-4'!$B$6='Watershed Precip Data'!$G$3,'Watershed Precip Data'!G356,'WS-2, WS-3, &amp; WS-4'!$B$6='Watershed Precip Data'!$H$3,'Watershed Precip Data'!H356,'WS-2, WS-3, &amp; WS-4'!$B$6='Watershed Precip Data'!$I$3,'Watershed Precip Data'!I356,'WS-2, WS-3, &amp; WS-4'!$B$6='Watershed Precip Data'!$J$3,'Watershed Precip Data'!J356,'WS-2, WS-3, &amp; WS-4'!$B$6='Watershed Precip Data'!$K$3,'Watershed Precip Data'!K356)</f>
        <v>#N/A</v>
      </c>
      <c r="I354" s="72" t="e">
        <f t="shared" si="31"/>
        <v>#N/A</v>
      </c>
      <c r="J354" s="73" t="e">
        <f>_xlfn.IFS('WS-2, WS-3, &amp; WS-4'!$B$18="Yes",MIN(K354,G353+C354),'WS-2, WS-3, &amp; WS-4'!$B$18="No",0)</f>
        <v>#N/A</v>
      </c>
      <c r="K354" s="76">
        <f t="shared" si="32"/>
        <v>4.1333333333333333E-2</v>
      </c>
    </row>
    <row r="355" spans="1:11">
      <c r="A355" s="19">
        <v>12</v>
      </c>
      <c r="B355" s="18">
        <v>18</v>
      </c>
      <c r="C355" s="70" t="e">
        <f>'WS-2, WS-3, &amp; WS-4'!$B$28*'Water Supply Calcs'!$N$7*H355</f>
        <v>#VALUE!</v>
      </c>
      <c r="D355" s="70" t="e">
        <f t="shared" si="33"/>
        <v>#VALUE!</v>
      </c>
      <c r="E355" s="70" t="e">
        <f t="shared" si="34"/>
        <v>#VALUE!</v>
      </c>
      <c r="F355" s="71" t="e">
        <f t="shared" si="35"/>
        <v>#VALUE!</v>
      </c>
      <c r="G355" s="70" t="e">
        <f t="shared" si="36"/>
        <v>#VALUE!</v>
      </c>
      <c r="H355" s="209" t="e">
        <f>_xlfn.IFS('WS-2, WS-3, &amp; WS-4'!$B$6='Watershed Precip Data'!$C$3,'Watershed Precip Data'!C357,'WS-2, WS-3, &amp; WS-4'!$B$6='Watershed Precip Data'!$D$3,'Watershed Precip Data'!D357,'WS-2, WS-3, &amp; WS-4'!$B$6='Watershed Precip Data'!$E$3,'Watershed Precip Data'!E357,'WS-2, WS-3, &amp; WS-4'!$B$6='Watershed Precip Data'!$F$3,'Watershed Precip Data'!F357,'WS-2, WS-3, &amp; WS-4'!$B$6='Watershed Precip Data'!$G$3,'Watershed Precip Data'!G357,'WS-2, WS-3, &amp; WS-4'!$B$6='Watershed Precip Data'!$H$3,'Watershed Precip Data'!H357,'WS-2, WS-3, &amp; WS-4'!$B$6='Watershed Precip Data'!$I$3,'Watershed Precip Data'!I357,'WS-2, WS-3, &amp; WS-4'!$B$6='Watershed Precip Data'!$J$3,'Watershed Precip Data'!J357,'WS-2, WS-3, &amp; WS-4'!$B$6='Watershed Precip Data'!$K$3,'Watershed Precip Data'!K357)</f>
        <v>#N/A</v>
      </c>
      <c r="I355" s="72" t="e">
        <f t="shared" si="31"/>
        <v>#N/A</v>
      </c>
      <c r="J355" s="73" t="e">
        <f>_xlfn.IFS('WS-2, WS-3, &amp; WS-4'!$B$18="Yes",MIN(K355,G354+C355),'WS-2, WS-3, &amp; WS-4'!$B$18="No",0)</f>
        <v>#N/A</v>
      </c>
      <c r="K355" s="76">
        <f t="shared" si="32"/>
        <v>4.1333333333333333E-2</v>
      </c>
    </row>
    <row r="356" spans="1:11">
      <c r="A356" s="19">
        <v>12</v>
      </c>
      <c r="B356" s="18">
        <v>19</v>
      </c>
      <c r="C356" s="70" t="e">
        <f>'WS-2, WS-3, &amp; WS-4'!$B$28*'Water Supply Calcs'!$N$7*H356</f>
        <v>#VALUE!</v>
      </c>
      <c r="D356" s="70" t="e">
        <f t="shared" si="33"/>
        <v>#VALUE!</v>
      </c>
      <c r="E356" s="70" t="e">
        <f t="shared" si="34"/>
        <v>#VALUE!</v>
      </c>
      <c r="F356" s="71" t="e">
        <f t="shared" si="35"/>
        <v>#VALUE!</v>
      </c>
      <c r="G356" s="70" t="e">
        <f t="shared" si="36"/>
        <v>#VALUE!</v>
      </c>
      <c r="H356" s="209" t="e">
        <f>_xlfn.IFS('WS-2, WS-3, &amp; WS-4'!$B$6='Watershed Precip Data'!$C$3,'Watershed Precip Data'!C358,'WS-2, WS-3, &amp; WS-4'!$B$6='Watershed Precip Data'!$D$3,'Watershed Precip Data'!D358,'WS-2, WS-3, &amp; WS-4'!$B$6='Watershed Precip Data'!$E$3,'Watershed Precip Data'!E358,'WS-2, WS-3, &amp; WS-4'!$B$6='Watershed Precip Data'!$F$3,'Watershed Precip Data'!F358,'WS-2, WS-3, &amp; WS-4'!$B$6='Watershed Precip Data'!$G$3,'Watershed Precip Data'!G358,'WS-2, WS-3, &amp; WS-4'!$B$6='Watershed Precip Data'!$H$3,'Watershed Precip Data'!H358,'WS-2, WS-3, &amp; WS-4'!$B$6='Watershed Precip Data'!$I$3,'Watershed Precip Data'!I358,'WS-2, WS-3, &amp; WS-4'!$B$6='Watershed Precip Data'!$J$3,'Watershed Precip Data'!J358,'WS-2, WS-3, &amp; WS-4'!$B$6='Watershed Precip Data'!$K$3,'Watershed Precip Data'!K358)</f>
        <v>#N/A</v>
      </c>
      <c r="I356" s="72" t="e">
        <f t="shared" si="31"/>
        <v>#N/A</v>
      </c>
      <c r="J356" s="73" t="e">
        <f>_xlfn.IFS('WS-2, WS-3, &amp; WS-4'!$B$18="Yes",MIN(K356,G355+C356),'WS-2, WS-3, &amp; WS-4'!$B$18="No",0)</f>
        <v>#N/A</v>
      </c>
      <c r="K356" s="76">
        <f t="shared" si="32"/>
        <v>4.1333333333333333E-2</v>
      </c>
    </row>
    <row r="357" spans="1:11">
      <c r="A357" s="19">
        <v>12</v>
      </c>
      <c r="B357" s="18">
        <v>20</v>
      </c>
      <c r="C357" s="70" t="e">
        <f>'WS-2, WS-3, &amp; WS-4'!$B$28*'Water Supply Calcs'!$N$7*H357</f>
        <v>#VALUE!</v>
      </c>
      <c r="D357" s="70" t="e">
        <f t="shared" si="33"/>
        <v>#VALUE!</v>
      </c>
      <c r="E357" s="70" t="e">
        <f t="shared" si="34"/>
        <v>#VALUE!</v>
      </c>
      <c r="F357" s="71" t="e">
        <f t="shared" si="35"/>
        <v>#VALUE!</v>
      </c>
      <c r="G357" s="70" t="e">
        <f t="shared" si="36"/>
        <v>#VALUE!</v>
      </c>
      <c r="H357" s="209" t="e">
        <f>_xlfn.IFS('WS-2, WS-3, &amp; WS-4'!$B$6='Watershed Precip Data'!$C$3,'Watershed Precip Data'!C359,'WS-2, WS-3, &amp; WS-4'!$B$6='Watershed Precip Data'!$D$3,'Watershed Precip Data'!D359,'WS-2, WS-3, &amp; WS-4'!$B$6='Watershed Precip Data'!$E$3,'Watershed Precip Data'!E359,'WS-2, WS-3, &amp; WS-4'!$B$6='Watershed Precip Data'!$F$3,'Watershed Precip Data'!F359,'WS-2, WS-3, &amp; WS-4'!$B$6='Watershed Precip Data'!$G$3,'Watershed Precip Data'!G359,'WS-2, WS-3, &amp; WS-4'!$B$6='Watershed Precip Data'!$H$3,'Watershed Precip Data'!H359,'WS-2, WS-3, &amp; WS-4'!$B$6='Watershed Precip Data'!$I$3,'Watershed Precip Data'!I359,'WS-2, WS-3, &amp; WS-4'!$B$6='Watershed Precip Data'!$J$3,'Watershed Precip Data'!J359,'WS-2, WS-3, &amp; WS-4'!$B$6='Watershed Precip Data'!$K$3,'Watershed Precip Data'!K359)</f>
        <v>#N/A</v>
      </c>
      <c r="I357" s="72" t="e">
        <f t="shared" si="31"/>
        <v>#N/A</v>
      </c>
      <c r="J357" s="73" t="e">
        <f>_xlfn.IFS('WS-2, WS-3, &amp; WS-4'!$B$18="Yes",MIN(K357,G356+C357),'WS-2, WS-3, &amp; WS-4'!$B$18="No",0)</f>
        <v>#N/A</v>
      </c>
      <c r="K357" s="76">
        <f t="shared" si="32"/>
        <v>4.1333333333333333E-2</v>
      </c>
    </row>
    <row r="358" spans="1:11">
      <c r="A358" s="19">
        <v>12</v>
      </c>
      <c r="B358" s="18">
        <v>21</v>
      </c>
      <c r="C358" s="70" t="e">
        <f>'WS-2, WS-3, &amp; WS-4'!$B$28*'Water Supply Calcs'!$N$7*H358</f>
        <v>#VALUE!</v>
      </c>
      <c r="D358" s="70" t="e">
        <f t="shared" si="33"/>
        <v>#VALUE!</v>
      </c>
      <c r="E358" s="70" t="e">
        <f t="shared" si="34"/>
        <v>#VALUE!</v>
      </c>
      <c r="F358" s="71" t="e">
        <f t="shared" si="35"/>
        <v>#VALUE!</v>
      </c>
      <c r="G358" s="70" t="e">
        <f t="shared" si="36"/>
        <v>#VALUE!</v>
      </c>
      <c r="H358" s="209" t="e">
        <f>_xlfn.IFS('WS-2, WS-3, &amp; WS-4'!$B$6='Watershed Precip Data'!$C$3,'Watershed Precip Data'!C360,'WS-2, WS-3, &amp; WS-4'!$B$6='Watershed Precip Data'!$D$3,'Watershed Precip Data'!D360,'WS-2, WS-3, &amp; WS-4'!$B$6='Watershed Precip Data'!$E$3,'Watershed Precip Data'!E360,'WS-2, WS-3, &amp; WS-4'!$B$6='Watershed Precip Data'!$F$3,'Watershed Precip Data'!F360,'WS-2, WS-3, &amp; WS-4'!$B$6='Watershed Precip Data'!$G$3,'Watershed Precip Data'!G360,'WS-2, WS-3, &amp; WS-4'!$B$6='Watershed Precip Data'!$H$3,'Watershed Precip Data'!H360,'WS-2, WS-3, &amp; WS-4'!$B$6='Watershed Precip Data'!$I$3,'Watershed Precip Data'!I360,'WS-2, WS-3, &amp; WS-4'!$B$6='Watershed Precip Data'!$J$3,'Watershed Precip Data'!J360,'WS-2, WS-3, &amp; WS-4'!$B$6='Watershed Precip Data'!$K$3,'Watershed Precip Data'!K360)</f>
        <v>#N/A</v>
      </c>
      <c r="I358" s="72" t="e">
        <f t="shared" si="31"/>
        <v>#N/A</v>
      </c>
      <c r="J358" s="73" t="e">
        <f>_xlfn.IFS('WS-2, WS-3, &amp; WS-4'!$B$18="Yes",MIN(K358,G357+C358),'WS-2, WS-3, &amp; WS-4'!$B$18="No",0)</f>
        <v>#N/A</v>
      </c>
      <c r="K358" s="76">
        <f t="shared" si="32"/>
        <v>4.1333333333333333E-2</v>
      </c>
    </row>
    <row r="359" spans="1:11">
      <c r="A359" s="19">
        <v>12</v>
      </c>
      <c r="B359" s="18">
        <v>22</v>
      </c>
      <c r="C359" s="70" t="e">
        <f>'WS-2, WS-3, &amp; WS-4'!$B$28*'Water Supply Calcs'!$N$7*H359</f>
        <v>#VALUE!</v>
      </c>
      <c r="D359" s="70" t="e">
        <f t="shared" si="33"/>
        <v>#VALUE!</v>
      </c>
      <c r="E359" s="70" t="e">
        <f t="shared" si="34"/>
        <v>#VALUE!</v>
      </c>
      <c r="F359" s="71" t="e">
        <f t="shared" si="35"/>
        <v>#VALUE!</v>
      </c>
      <c r="G359" s="70" t="e">
        <f t="shared" si="36"/>
        <v>#VALUE!</v>
      </c>
      <c r="H359" s="209" t="e">
        <f>_xlfn.IFS('WS-2, WS-3, &amp; WS-4'!$B$6='Watershed Precip Data'!$C$3,'Watershed Precip Data'!C361,'WS-2, WS-3, &amp; WS-4'!$B$6='Watershed Precip Data'!$D$3,'Watershed Precip Data'!D361,'WS-2, WS-3, &amp; WS-4'!$B$6='Watershed Precip Data'!$E$3,'Watershed Precip Data'!E361,'WS-2, WS-3, &amp; WS-4'!$B$6='Watershed Precip Data'!$F$3,'Watershed Precip Data'!F361,'WS-2, WS-3, &amp; WS-4'!$B$6='Watershed Precip Data'!$G$3,'Watershed Precip Data'!G361,'WS-2, WS-3, &amp; WS-4'!$B$6='Watershed Precip Data'!$H$3,'Watershed Precip Data'!H361,'WS-2, WS-3, &amp; WS-4'!$B$6='Watershed Precip Data'!$I$3,'Watershed Precip Data'!I361,'WS-2, WS-3, &amp; WS-4'!$B$6='Watershed Precip Data'!$J$3,'Watershed Precip Data'!J361,'WS-2, WS-3, &amp; WS-4'!$B$6='Watershed Precip Data'!$K$3,'Watershed Precip Data'!K361)</f>
        <v>#N/A</v>
      </c>
      <c r="I359" s="72" t="e">
        <f t="shared" si="31"/>
        <v>#N/A</v>
      </c>
      <c r="J359" s="73" t="e">
        <f>_xlfn.IFS('WS-2, WS-3, &amp; WS-4'!$B$18="Yes",MIN(K359,G358+C359),'WS-2, WS-3, &amp; WS-4'!$B$18="No",0)</f>
        <v>#N/A</v>
      </c>
      <c r="K359" s="76">
        <f t="shared" si="32"/>
        <v>4.1333333333333333E-2</v>
      </c>
    </row>
    <row r="360" spans="1:11">
      <c r="A360" s="19">
        <v>12</v>
      </c>
      <c r="B360" s="18">
        <v>23</v>
      </c>
      <c r="C360" s="70" t="e">
        <f>'WS-2, WS-3, &amp; WS-4'!$B$28*'Water Supply Calcs'!$N$7*H360</f>
        <v>#VALUE!</v>
      </c>
      <c r="D360" s="70" t="e">
        <f t="shared" si="33"/>
        <v>#VALUE!</v>
      </c>
      <c r="E360" s="70" t="e">
        <f t="shared" si="34"/>
        <v>#VALUE!</v>
      </c>
      <c r="F360" s="71" t="e">
        <f t="shared" si="35"/>
        <v>#VALUE!</v>
      </c>
      <c r="G360" s="70" t="e">
        <f t="shared" si="36"/>
        <v>#VALUE!</v>
      </c>
      <c r="H360" s="209" t="e">
        <f>_xlfn.IFS('WS-2, WS-3, &amp; WS-4'!$B$6='Watershed Precip Data'!$C$3,'Watershed Precip Data'!C362,'WS-2, WS-3, &amp; WS-4'!$B$6='Watershed Precip Data'!$D$3,'Watershed Precip Data'!D362,'WS-2, WS-3, &amp; WS-4'!$B$6='Watershed Precip Data'!$E$3,'Watershed Precip Data'!E362,'WS-2, WS-3, &amp; WS-4'!$B$6='Watershed Precip Data'!$F$3,'Watershed Precip Data'!F362,'WS-2, WS-3, &amp; WS-4'!$B$6='Watershed Precip Data'!$G$3,'Watershed Precip Data'!G362,'WS-2, WS-3, &amp; WS-4'!$B$6='Watershed Precip Data'!$H$3,'Watershed Precip Data'!H362,'WS-2, WS-3, &amp; WS-4'!$B$6='Watershed Precip Data'!$I$3,'Watershed Precip Data'!I362,'WS-2, WS-3, &amp; WS-4'!$B$6='Watershed Precip Data'!$J$3,'Watershed Precip Data'!J362,'WS-2, WS-3, &amp; WS-4'!$B$6='Watershed Precip Data'!$K$3,'Watershed Precip Data'!K362)</f>
        <v>#N/A</v>
      </c>
      <c r="I360" s="72" t="e">
        <f t="shared" si="31"/>
        <v>#N/A</v>
      </c>
      <c r="J360" s="73" t="e">
        <f>_xlfn.IFS('WS-2, WS-3, &amp; WS-4'!$B$18="Yes",MIN(K360,G359+C360),'WS-2, WS-3, &amp; WS-4'!$B$18="No",0)</f>
        <v>#N/A</v>
      </c>
      <c r="K360" s="76">
        <f t="shared" si="32"/>
        <v>4.1333333333333333E-2</v>
      </c>
    </row>
    <row r="361" spans="1:11">
      <c r="A361" s="19">
        <v>12</v>
      </c>
      <c r="B361" s="18">
        <v>24</v>
      </c>
      <c r="C361" s="70" t="e">
        <f>'WS-2, WS-3, &amp; WS-4'!$B$28*'Water Supply Calcs'!$N$7*H361</f>
        <v>#VALUE!</v>
      </c>
      <c r="D361" s="70" t="e">
        <f t="shared" si="33"/>
        <v>#VALUE!</v>
      </c>
      <c r="E361" s="70" t="e">
        <f t="shared" si="34"/>
        <v>#VALUE!</v>
      </c>
      <c r="F361" s="71" t="e">
        <f t="shared" si="35"/>
        <v>#VALUE!</v>
      </c>
      <c r="G361" s="70" t="e">
        <f t="shared" si="36"/>
        <v>#VALUE!</v>
      </c>
      <c r="H361" s="209" t="e">
        <f>_xlfn.IFS('WS-2, WS-3, &amp; WS-4'!$B$6='Watershed Precip Data'!$C$3,'Watershed Precip Data'!C363,'WS-2, WS-3, &amp; WS-4'!$B$6='Watershed Precip Data'!$D$3,'Watershed Precip Data'!D363,'WS-2, WS-3, &amp; WS-4'!$B$6='Watershed Precip Data'!$E$3,'Watershed Precip Data'!E363,'WS-2, WS-3, &amp; WS-4'!$B$6='Watershed Precip Data'!$F$3,'Watershed Precip Data'!F363,'WS-2, WS-3, &amp; WS-4'!$B$6='Watershed Precip Data'!$G$3,'Watershed Precip Data'!G363,'WS-2, WS-3, &amp; WS-4'!$B$6='Watershed Precip Data'!$H$3,'Watershed Precip Data'!H363,'WS-2, WS-3, &amp; WS-4'!$B$6='Watershed Precip Data'!$I$3,'Watershed Precip Data'!I363,'WS-2, WS-3, &amp; WS-4'!$B$6='Watershed Precip Data'!$J$3,'Watershed Precip Data'!J363,'WS-2, WS-3, &amp; WS-4'!$B$6='Watershed Precip Data'!$K$3,'Watershed Precip Data'!K363)</f>
        <v>#N/A</v>
      </c>
      <c r="I361" s="72" t="e">
        <f t="shared" si="31"/>
        <v>#N/A</v>
      </c>
      <c r="J361" s="73" t="e">
        <f>_xlfn.IFS('WS-2, WS-3, &amp; WS-4'!$B$18="Yes",MIN(K361,G360+C361),'WS-2, WS-3, &amp; WS-4'!$B$18="No",0)</f>
        <v>#N/A</v>
      </c>
      <c r="K361" s="76">
        <f t="shared" si="32"/>
        <v>4.1333333333333333E-2</v>
      </c>
    </row>
    <row r="362" spans="1:11">
      <c r="A362" s="19">
        <v>12</v>
      </c>
      <c r="B362" s="18">
        <v>25</v>
      </c>
      <c r="C362" s="70" t="e">
        <f>'WS-2, WS-3, &amp; WS-4'!$B$28*'Water Supply Calcs'!$N$7*H362</f>
        <v>#VALUE!</v>
      </c>
      <c r="D362" s="70" t="e">
        <f t="shared" si="33"/>
        <v>#VALUE!</v>
      </c>
      <c r="E362" s="70" t="e">
        <f t="shared" si="34"/>
        <v>#VALUE!</v>
      </c>
      <c r="F362" s="71" t="e">
        <f t="shared" si="35"/>
        <v>#VALUE!</v>
      </c>
      <c r="G362" s="70" t="e">
        <f t="shared" si="36"/>
        <v>#VALUE!</v>
      </c>
      <c r="H362" s="209" t="e">
        <f>_xlfn.IFS('WS-2, WS-3, &amp; WS-4'!$B$6='Watershed Precip Data'!$C$3,'Watershed Precip Data'!C364,'WS-2, WS-3, &amp; WS-4'!$B$6='Watershed Precip Data'!$D$3,'Watershed Precip Data'!D364,'WS-2, WS-3, &amp; WS-4'!$B$6='Watershed Precip Data'!$E$3,'Watershed Precip Data'!E364,'WS-2, WS-3, &amp; WS-4'!$B$6='Watershed Precip Data'!$F$3,'Watershed Precip Data'!F364,'WS-2, WS-3, &amp; WS-4'!$B$6='Watershed Precip Data'!$G$3,'Watershed Precip Data'!G364,'WS-2, WS-3, &amp; WS-4'!$B$6='Watershed Precip Data'!$H$3,'Watershed Precip Data'!H364,'WS-2, WS-3, &amp; WS-4'!$B$6='Watershed Precip Data'!$I$3,'Watershed Precip Data'!I364,'WS-2, WS-3, &amp; WS-4'!$B$6='Watershed Precip Data'!$J$3,'Watershed Precip Data'!J364,'WS-2, WS-3, &amp; WS-4'!$B$6='Watershed Precip Data'!$K$3,'Watershed Precip Data'!K364)</f>
        <v>#N/A</v>
      </c>
      <c r="I362" s="72" t="e">
        <f t="shared" si="31"/>
        <v>#N/A</v>
      </c>
      <c r="J362" s="73" t="e">
        <f>_xlfn.IFS('WS-2, WS-3, &amp; WS-4'!$B$18="Yes",MIN(K362,G361+C362),'WS-2, WS-3, &amp; WS-4'!$B$18="No",0)</f>
        <v>#N/A</v>
      </c>
      <c r="K362" s="76">
        <f t="shared" si="32"/>
        <v>4.1333333333333333E-2</v>
      </c>
    </row>
    <row r="363" spans="1:11">
      <c r="A363" s="19">
        <v>12</v>
      </c>
      <c r="B363" s="18">
        <v>26</v>
      </c>
      <c r="C363" s="70" t="e">
        <f>'WS-2, WS-3, &amp; WS-4'!$B$28*'Water Supply Calcs'!$N$7*H363</f>
        <v>#VALUE!</v>
      </c>
      <c r="D363" s="70" t="e">
        <f t="shared" si="33"/>
        <v>#VALUE!</v>
      </c>
      <c r="E363" s="70" t="e">
        <f t="shared" si="34"/>
        <v>#VALUE!</v>
      </c>
      <c r="F363" s="71" t="e">
        <f t="shared" si="35"/>
        <v>#VALUE!</v>
      </c>
      <c r="G363" s="70" t="e">
        <f t="shared" si="36"/>
        <v>#VALUE!</v>
      </c>
      <c r="H363" s="209" t="e">
        <f>_xlfn.IFS('WS-2, WS-3, &amp; WS-4'!$B$6='Watershed Precip Data'!$C$3,'Watershed Precip Data'!C365,'WS-2, WS-3, &amp; WS-4'!$B$6='Watershed Precip Data'!$D$3,'Watershed Precip Data'!D365,'WS-2, WS-3, &amp; WS-4'!$B$6='Watershed Precip Data'!$E$3,'Watershed Precip Data'!E365,'WS-2, WS-3, &amp; WS-4'!$B$6='Watershed Precip Data'!$F$3,'Watershed Precip Data'!F365,'WS-2, WS-3, &amp; WS-4'!$B$6='Watershed Precip Data'!$G$3,'Watershed Precip Data'!G365,'WS-2, WS-3, &amp; WS-4'!$B$6='Watershed Precip Data'!$H$3,'Watershed Precip Data'!H365,'WS-2, WS-3, &amp; WS-4'!$B$6='Watershed Precip Data'!$I$3,'Watershed Precip Data'!I365,'WS-2, WS-3, &amp; WS-4'!$B$6='Watershed Precip Data'!$J$3,'Watershed Precip Data'!J365,'WS-2, WS-3, &amp; WS-4'!$B$6='Watershed Precip Data'!$K$3,'Watershed Precip Data'!K365)</f>
        <v>#N/A</v>
      </c>
      <c r="I363" s="72" t="e">
        <f t="shared" si="31"/>
        <v>#N/A</v>
      </c>
      <c r="J363" s="73" t="e">
        <f>_xlfn.IFS('WS-2, WS-3, &amp; WS-4'!$B$18="Yes",MIN(K363,G362+C363),'WS-2, WS-3, &amp; WS-4'!$B$18="No",0)</f>
        <v>#N/A</v>
      </c>
      <c r="K363" s="76">
        <f t="shared" si="32"/>
        <v>4.1333333333333333E-2</v>
      </c>
    </row>
    <row r="364" spans="1:11">
      <c r="A364" s="19">
        <v>12</v>
      </c>
      <c r="B364" s="18">
        <v>27</v>
      </c>
      <c r="C364" s="70" t="e">
        <f>'WS-2, WS-3, &amp; WS-4'!$B$28*'Water Supply Calcs'!$N$7*H364</f>
        <v>#VALUE!</v>
      </c>
      <c r="D364" s="70" t="e">
        <f t="shared" si="33"/>
        <v>#VALUE!</v>
      </c>
      <c r="E364" s="70" t="e">
        <f t="shared" si="34"/>
        <v>#VALUE!</v>
      </c>
      <c r="F364" s="71" t="e">
        <f t="shared" si="35"/>
        <v>#VALUE!</v>
      </c>
      <c r="G364" s="70" t="e">
        <f t="shared" si="36"/>
        <v>#VALUE!</v>
      </c>
      <c r="H364" s="209" t="e">
        <f>_xlfn.IFS('WS-2, WS-3, &amp; WS-4'!$B$6='Watershed Precip Data'!$C$3,'Watershed Precip Data'!C366,'WS-2, WS-3, &amp; WS-4'!$B$6='Watershed Precip Data'!$D$3,'Watershed Precip Data'!D366,'WS-2, WS-3, &amp; WS-4'!$B$6='Watershed Precip Data'!$E$3,'Watershed Precip Data'!E366,'WS-2, WS-3, &amp; WS-4'!$B$6='Watershed Precip Data'!$F$3,'Watershed Precip Data'!F366,'WS-2, WS-3, &amp; WS-4'!$B$6='Watershed Precip Data'!$G$3,'Watershed Precip Data'!G366,'WS-2, WS-3, &amp; WS-4'!$B$6='Watershed Precip Data'!$H$3,'Watershed Precip Data'!H366,'WS-2, WS-3, &amp; WS-4'!$B$6='Watershed Precip Data'!$I$3,'Watershed Precip Data'!I366,'WS-2, WS-3, &amp; WS-4'!$B$6='Watershed Precip Data'!$J$3,'Watershed Precip Data'!J366,'WS-2, WS-3, &amp; WS-4'!$B$6='Watershed Precip Data'!$K$3,'Watershed Precip Data'!K366)</f>
        <v>#N/A</v>
      </c>
      <c r="I364" s="72" t="e">
        <f t="shared" si="31"/>
        <v>#N/A</v>
      </c>
      <c r="J364" s="73" t="e">
        <f>_xlfn.IFS('WS-2, WS-3, &amp; WS-4'!$B$18="Yes",MIN(K364,G363+C364),'WS-2, WS-3, &amp; WS-4'!$B$18="No",0)</f>
        <v>#N/A</v>
      </c>
      <c r="K364" s="76">
        <f t="shared" si="32"/>
        <v>4.1333333333333333E-2</v>
      </c>
    </row>
    <row r="365" spans="1:11">
      <c r="A365" s="19">
        <v>12</v>
      </c>
      <c r="B365" s="18">
        <v>28</v>
      </c>
      <c r="C365" s="70" t="e">
        <f>'WS-2, WS-3, &amp; WS-4'!$B$28*'Water Supply Calcs'!$N$7*H365</f>
        <v>#VALUE!</v>
      </c>
      <c r="D365" s="70" t="e">
        <f t="shared" si="33"/>
        <v>#VALUE!</v>
      </c>
      <c r="E365" s="70" t="e">
        <f t="shared" si="34"/>
        <v>#VALUE!</v>
      </c>
      <c r="F365" s="71" t="e">
        <f t="shared" si="35"/>
        <v>#VALUE!</v>
      </c>
      <c r="G365" s="70" t="e">
        <f t="shared" si="36"/>
        <v>#VALUE!</v>
      </c>
      <c r="H365" s="209" t="e">
        <f>_xlfn.IFS('WS-2, WS-3, &amp; WS-4'!$B$6='Watershed Precip Data'!$C$3,'Watershed Precip Data'!C367,'WS-2, WS-3, &amp; WS-4'!$B$6='Watershed Precip Data'!$D$3,'Watershed Precip Data'!D367,'WS-2, WS-3, &amp; WS-4'!$B$6='Watershed Precip Data'!$E$3,'Watershed Precip Data'!E367,'WS-2, WS-3, &amp; WS-4'!$B$6='Watershed Precip Data'!$F$3,'Watershed Precip Data'!F367,'WS-2, WS-3, &amp; WS-4'!$B$6='Watershed Precip Data'!$G$3,'Watershed Precip Data'!G367,'WS-2, WS-3, &amp; WS-4'!$B$6='Watershed Precip Data'!$H$3,'Watershed Precip Data'!H367,'WS-2, WS-3, &amp; WS-4'!$B$6='Watershed Precip Data'!$I$3,'Watershed Precip Data'!I367,'WS-2, WS-3, &amp; WS-4'!$B$6='Watershed Precip Data'!$J$3,'Watershed Precip Data'!J367,'WS-2, WS-3, &amp; WS-4'!$B$6='Watershed Precip Data'!$K$3,'Watershed Precip Data'!K367)</f>
        <v>#N/A</v>
      </c>
      <c r="I365" s="72" t="e">
        <f t="shared" si="31"/>
        <v>#N/A</v>
      </c>
      <c r="J365" s="73" t="e">
        <f>_xlfn.IFS('WS-2, WS-3, &amp; WS-4'!$B$18="Yes",MIN(K365,G364+C365),'WS-2, WS-3, &amp; WS-4'!$B$18="No",0)</f>
        <v>#N/A</v>
      </c>
      <c r="K365" s="76">
        <f t="shared" si="32"/>
        <v>4.1333333333333333E-2</v>
      </c>
    </row>
    <row r="366" spans="1:11">
      <c r="A366" s="19">
        <v>12</v>
      </c>
      <c r="B366" s="18">
        <v>29</v>
      </c>
      <c r="C366" s="70" t="e">
        <f>'WS-2, WS-3, &amp; WS-4'!$B$28*'Water Supply Calcs'!$N$7*H366</f>
        <v>#VALUE!</v>
      </c>
      <c r="D366" s="70" t="e">
        <f t="shared" si="33"/>
        <v>#VALUE!</v>
      </c>
      <c r="E366" s="70" t="e">
        <f t="shared" si="34"/>
        <v>#VALUE!</v>
      </c>
      <c r="F366" s="71" t="e">
        <f t="shared" si="35"/>
        <v>#VALUE!</v>
      </c>
      <c r="G366" s="70" t="e">
        <f t="shared" si="36"/>
        <v>#VALUE!</v>
      </c>
      <c r="H366" s="209" t="e">
        <f>_xlfn.IFS('WS-2, WS-3, &amp; WS-4'!$B$6='Watershed Precip Data'!$C$3,'Watershed Precip Data'!C368,'WS-2, WS-3, &amp; WS-4'!$B$6='Watershed Precip Data'!$D$3,'Watershed Precip Data'!D368,'WS-2, WS-3, &amp; WS-4'!$B$6='Watershed Precip Data'!$E$3,'Watershed Precip Data'!E368,'WS-2, WS-3, &amp; WS-4'!$B$6='Watershed Precip Data'!$F$3,'Watershed Precip Data'!F368,'WS-2, WS-3, &amp; WS-4'!$B$6='Watershed Precip Data'!$G$3,'Watershed Precip Data'!G368,'WS-2, WS-3, &amp; WS-4'!$B$6='Watershed Precip Data'!$H$3,'Watershed Precip Data'!H368,'WS-2, WS-3, &amp; WS-4'!$B$6='Watershed Precip Data'!$I$3,'Watershed Precip Data'!I368,'WS-2, WS-3, &amp; WS-4'!$B$6='Watershed Precip Data'!$J$3,'Watershed Precip Data'!J368,'WS-2, WS-3, &amp; WS-4'!$B$6='Watershed Precip Data'!$K$3,'Watershed Precip Data'!K368)</f>
        <v>#N/A</v>
      </c>
      <c r="I366" s="72" t="e">
        <f t="shared" si="31"/>
        <v>#N/A</v>
      </c>
      <c r="J366" s="73" t="e">
        <f>_xlfn.IFS('WS-2, WS-3, &amp; WS-4'!$B$18="Yes",MIN(K366,G365+C366),'WS-2, WS-3, &amp; WS-4'!$B$18="No",0)</f>
        <v>#N/A</v>
      </c>
      <c r="K366" s="76">
        <f t="shared" si="32"/>
        <v>4.1333333333333333E-2</v>
      </c>
    </row>
    <row r="367" spans="1:11">
      <c r="A367" s="19">
        <v>12</v>
      </c>
      <c r="B367" s="18">
        <v>30</v>
      </c>
      <c r="C367" s="70" t="e">
        <f>'WS-2, WS-3, &amp; WS-4'!$B$28*'Water Supply Calcs'!$N$7*H367</f>
        <v>#VALUE!</v>
      </c>
      <c r="D367" s="70" t="e">
        <f t="shared" si="33"/>
        <v>#VALUE!</v>
      </c>
      <c r="E367" s="70" t="e">
        <f t="shared" si="34"/>
        <v>#VALUE!</v>
      </c>
      <c r="F367" s="71" t="e">
        <f t="shared" si="35"/>
        <v>#VALUE!</v>
      </c>
      <c r="G367" s="70" t="e">
        <f t="shared" si="36"/>
        <v>#VALUE!</v>
      </c>
      <c r="H367" s="209" t="e">
        <f>_xlfn.IFS('WS-2, WS-3, &amp; WS-4'!$B$6='Watershed Precip Data'!$C$3,'Watershed Precip Data'!C369,'WS-2, WS-3, &amp; WS-4'!$B$6='Watershed Precip Data'!$D$3,'Watershed Precip Data'!D369,'WS-2, WS-3, &amp; WS-4'!$B$6='Watershed Precip Data'!$E$3,'Watershed Precip Data'!E369,'WS-2, WS-3, &amp; WS-4'!$B$6='Watershed Precip Data'!$F$3,'Watershed Precip Data'!F369,'WS-2, WS-3, &amp; WS-4'!$B$6='Watershed Precip Data'!$G$3,'Watershed Precip Data'!G369,'WS-2, WS-3, &amp; WS-4'!$B$6='Watershed Precip Data'!$H$3,'Watershed Precip Data'!H369,'WS-2, WS-3, &amp; WS-4'!$B$6='Watershed Precip Data'!$I$3,'Watershed Precip Data'!I369,'WS-2, WS-3, &amp; WS-4'!$B$6='Watershed Precip Data'!$J$3,'Watershed Precip Data'!J369,'WS-2, WS-3, &amp; WS-4'!$B$6='Watershed Precip Data'!$K$3,'Watershed Precip Data'!K369)</f>
        <v>#N/A</v>
      </c>
      <c r="I367" s="72" t="e">
        <f t="shared" si="31"/>
        <v>#N/A</v>
      </c>
      <c r="J367" s="73" t="e">
        <f>_xlfn.IFS('WS-2, WS-3, &amp; WS-4'!$B$18="Yes",MIN(K367,G366+C367),'WS-2, WS-3, &amp; WS-4'!$B$18="No",0)</f>
        <v>#N/A</v>
      </c>
      <c r="K367" s="76">
        <f t="shared" si="32"/>
        <v>4.1333333333333333E-2</v>
      </c>
    </row>
    <row r="368" spans="1:11">
      <c r="A368" s="19">
        <v>12</v>
      </c>
      <c r="B368" s="18">
        <v>31</v>
      </c>
      <c r="C368" s="70" t="e">
        <f>'WS-2, WS-3, &amp; WS-4'!$B$28*'Water Supply Calcs'!$N$7*H368</f>
        <v>#VALUE!</v>
      </c>
      <c r="D368" s="70" t="e">
        <f t="shared" si="33"/>
        <v>#VALUE!</v>
      </c>
      <c r="E368" s="70" t="e">
        <f t="shared" si="34"/>
        <v>#VALUE!</v>
      </c>
      <c r="F368" s="71" t="e">
        <f t="shared" si="35"/>
        <v>#VALUE!</v>
      </c>
      <c r="G368" s="70" t="e">
        <f t="shared" si="36"/>
        <v>#VALUE!</v>
      </c>
      <c r="H368" s="209" t="e">
        <f>_xlfn.IFS('WS-2, WS-3, &amp; WS-4'!$B$6='Watershed Precip Data'!$C$3,'Watershed Precip Data'!C370,'WS-2, WS-3, &amp; WS-4'!$B$6='Watershed Precip Data'!$D$3,'Watershed Precip Data'!D370,'WS-2, WS-3, &amp; WS-4'!$B$6='Watershed Precip Data'!$E$3,'Watershed Precip Data'!E370,'WS-2, WS-3, &amp; WS-4'!$B$6='Watershed Precip Data'!$F$3,'Watershed Precip Data'!F370,'WS-2, WS-3, &amp; WS-4'!$B$6='Watershed Precip Data'!$G$3,'Watershed Precip Data'!G370,'WS-2, WS-3, &amp; WS-4'!$B$6='Watershed Precip Data'!$H$3,'Watershed Precip Data'!H370,'WS-2, WS-3, &amp; WS-4'!$B$6='Watershed Precip Data'!$I$3,'Watershed Precip Data'!I370,'WS-2, WS-3, &amp; WS-4'!$B$6='Watershed Precip Data'!$J$3,'Watershed Precip Data'!J370,'WS-2, WS-3, &amp; WS-4'!$B$6='Watershed Precip Data'!$K$3,'Watershed Precip Data'!K370)</f>
        <v>#N/A</v>
      </c>
      <c r="I368" s="72" t="e">
        <f t="shared" si="31"/>
        <v>#N/A</v>
      </c>
      <c r="J368" s="73" t="e">
        <f>_xlfn.IFS('WS-2, WS-3, &amp; WS-4'!$B$18="Yes",MIN(K368,G367+C368),'WS-2, WS-3, &amp; WS-4'!$B$18="No",0)</f>
        <v>#N/A</v>
      </c>
      <c r="K368" s="76">
        <f t="shared" si="32"/>
        <v>4.1333333333333333E-2</v>
      </c>
    </row>
    <row r="370" spans="3:4">
      <c r="C370" s="67" t="s">
        <v>91</v>
      </c>
      <c r="D370" s="66" t="e">
        <f>SUM(D2:D368)</f>
        <v>#VALUE!</v>
      </c>
    </row>
  </sheetData>
  <sheetProtection algorithmName="SHA-512" hashValue="k9let3bOyftiuhUGhDGBnO4R6B6Q8nKmxwT0tgkEFRdxPM6KrZCNYX3kevC9/9YFeys9KdE4FTwEu0b94G/COw==" saltValue="WjtvxOk2qgOmLoWyypAvxg==" spinCount="100000" sheet="1" objects="1" scenarios="1" selectLockedCells="1" selectUnlockedCells="1"/>
  <mergeCells count="6">
    <mergeCell ref="S2:S3"/>
    <mergeCell ref="AB2:AC2"/>
    <mergeCell ref="Y2:Y3"/>
    <mergeCell ref="Z2:Z3"/>
    <mergeCell ref="U2:X2"/>
    <mergeCell ref="T2:T3"/>
  </mergeCells>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0"/>
  <sheetViews>
    <sheetView workbookViewId="0">
      <selection activeCell="D27" sqref="D27"/>
    </sheetView>
  </sheetViews>
  <sheetFormatPr defaultRowHeight="15"/>
  <cols>
    <col min="1" max="1" width="8" style="19" bestFit="1" customWidth="1"/>
    <col min="2" max="2" width="4.7109375" style="19" bestFit="1" customWidth="1"/>
    <col min="3" max="3" width="12.5703125" style="20" bestFit="1" customWidth="1"/>
    <col min="4" max="4" width="10.42578125" style="20" customWidth="1"/>
    <col min="5" max="5" width="10.7109375" style="20" customWidth="1"/>
    <col min="6" max="6" width="13.7109375" style="20" customWidth="1"/>
    <col min="7" max="7" width="18" style="20" customWidth="1"/>
    <col min="8" max="8" width="9.85546875" style="20" customWidth="1"/>
    <col min="9" max="9" width="16" style="63" bestFit="1" customWidth="1"/>
    <col min="11" max="11" width="16" customWidth="1"/>
    <col min="12" max="12" width="12" bestFit="1" customWidth="1"/>
    <col min="14" max="14" width="12.140625" bestFit="1" customWidth="1"/>
    <col min="15" max="15" width="15.140625" bestFit="1" customWidth="1"/>
    <col min="20" max="20" width="8.28515625" bestFit="1" customWidth="1"/>
    <col min="21" max="21" width="7.140625" customWidth="1"/>
    <col min="23" max="23" width="9.5703125" customWidth="1"/>
    <col min="24" max="24" width="8.28515625" customWidth="1"/>
    <col min="28" max="28" width="14.85546875" bestFit="1" customWidth="1"/>
    <col min="29" max="29" width="15.28515625" bestFit="1" customWidth="1"/>
  </cols>
  <sheetData>
    <row r="1" spans="1:30" s="19" customFormat="1">
      <c r="A1" s="14" t="s">
        <v>10</v>
      </c>
      <c r="B1" s="16" t="s">
        <v>9</v>
      </c>
      <c r="C1" s="14" t="s">
        <v>94</v>
      </c>
      <c r="D1" s="24" t="s">
        <v>97</v>
      </c>
      <c r="E1" s="24" t="s">
        <v>46</v>
      </c>
      <c r="F1" s="25" t="s">
        <v>47</v>
      </c>
      <c r="G1" s="24" t="s">
        <v>48</v>
      </c>
      <c r="H1" s="24" t="s">
        <v>49</v>
      </c>
      <c r="I1" s="24" t="s">
        <v>96</v>
      </c>
      <c r="Z1" s="44"/>
      <c r="AA1" s="44"/>
      <c r="AB1" s="44"/>
      <c r="AC1" s="44"/>
      <c r="AD1" s="44"/>
    </row>
    <row r="2" spans="1:30">
      <c r="B2" s="26"/>
      <c r="F2" s="21">
        <v>0</v>
      </c>
      <c r="G2" s="20">
        <v>0</v>
      </c>
      <c r="K2" s="29" t="s">
        <v>24</v>
      </c>
      <c r="L2" s="30"/>
      <c r="N2" s="34" t="s">
        <v>42</v>
      </c>
      <c r="O2" s="69" t="s">
        <v>15</v>
      </c>
      <c r="Q2" s="103"/>
      <c r="R2" s="104"/>
      <c r="S2" s="9"/>
      <c r="T2" s="9"/>
      <c r="U2" s="9"/>
      <c r="V2" s="9"/>
      <c r="W2" s="105"/>
      <c r="X2" s="105"/>
      <c r="Z2" s="9"/>
      <c r="AA2" s="9"/>
      <c r="AB2" s="2"/>
      <c r="AC2" s="2"/>
      <c r="AD2" s="3"/>
    </row>
    <row r="3" spans="1:30">
      <c r="A3" s="19">
        <v>1</v>
      </c>
      <c r="B3" s="18">
        <v>1</v>
      </c>
      <c r="C3" s="70" t="e">
        <f>'WS-2, WS-3, &amp; WS-4'!$B$28*'Water Supply Calcs'!$N$7*H3</f>
        <v>#VALUE!</v>
      </c>
      <c r="D3" s="70">
        <v>0</v>
      </c>
      <c r="E3" s="70" t="e">
        <f t="shared" ref="E3:E66" si="0">MAX(0,F3-$L$4)</f>
        <v>#VALUE!</v>
      </c>
      <c r="F3" s="71" t="e">
        <f>MAX((G2+C3-D3-I2),0)</f>
        <v>#VALUE!</v>
      </c>
      <c r="G3" s="70" t="e">
        <f>MAX((F3-E3),0)</f>
        <v>#VALUE!</v>
      </c>
      <c r="H3" s="70" t="e">
        <f>_xlfn.IFS('WS-2, WS-3, &amp; WS-4'!$B$6='Watershed Precip Data'!$C$3,'Watershed Precip Data'!C5,'Watershed Precip Data'!$C$14='Watershed Precip Data'!$D$3,'Watershed Precip Data'!D5,'WS-2, WS-3, &amp; WS-4'!$B$6='Watershed Precip Data'!$E$3,'Watershed Precip Data'!E5,'WS-2, WS-3, &amp; WS-4'!$B$6='Watershed Precip Data'!$F$3,'Watershed Precip Data'!F5,'WS-2, WS-3, &amp; WS-4'!$B$6='Watershed Precip Data'!$G$3,'Watershed Precip Data'!G5,'Watershed Precip Data'!$C$14='Watershed Precip Data'!$H$3,'Watershed Precip Data'!H5,'WS-2, WS-3, &amp; WS-4'!$B$6='Watershed Precip Data'!$I$3,'Watershed Precip Data'!I5,'WS-2, WS-3, &amp; WS-4'!$B$6='Watershed Precip Data'!$J$3,'Watershed Precip Data'!J5,'WS-2, WS-3, &amp; WS-4'!$B$6='Watershed Precip Data'!$K$3,'Watershed Precip Data'!K5)</f>
        <v>#N/A</v>
      </c>
      <c r="I3" s="239" t="e">
        <f>MIN((($L$3*('WS-2, WS-3, &amp; WS-4'!$B$26/43560))),(G3+C3))</f>
        <v>#N/A</v>
      </c>
      <c r="K3" s="28" t="s">
        <v>80</v>
      </c>
      <c r="L3" s="57" t="e">
        <f>_xlfn.IFS('WS-2, WS-3, &amp; WS-4'!B13=N3,O3,'WS-2, WS-3, &amp; WS-4'!B13=N4,O4,'WS-2, WS-3, &amp; WS-4'!B13=N5,O5,'WS-2, WS-3, &amp; WS-4'!B13=N6,O6)</f>
        <v>#N/A</v>
      </c>
      <c r="N3" s="50" t="s">
        <v>17</v>
      </c>
      <c r="O3" s="18">
        <v>0.45</v>
      </c>
      <c r="Q3" s="103"/>
      <c r="R3" s="104"/>
      <c r="S3" s="101"/>
      <c r="T3" s="101"/>
      <c r="U3" s="101"/>
      <c r="V3" s="101"/>
      <c r="W3" s="105"/>
      <c r="X3" s="105"/>
      <c r="Z3" s="2"/>
      <c r="AA3" s="2"/>
      <c r="AB3" s="99"/>
      <c r="AC3" s="44"/>
      <c r="AD3" s="3"/>
    </row>
    <row r="4" spans="1:30">
      <c r="A4" s="19">
        <v>1</v>
      </c>
      <c r="B4" s="18">
        <v>2</v>
      </c>
      <c r="C4" s="70" t="e">
        <f>'WS-2, WS-3, &amp; WS-4'!$B$28*'Water Supply Calcs'!$N$7*H4</f>
        <v>#VALUE!</v>
      </c>
      <c r="D4" s="70">
        <v>0</v>
      </c>
      <c r="E4" s="70" t="e">
        <f t="shared" si="0"/>
        <v>#VALUE!</v>
      </c>
      <c r="F4" s="71" t="e">
        <f t="shared" ref="F4:F67" si="1">MAX((G3+C4-D4-I3),0)</f>
        <v>#VALUE!</v>
      </c>
      <c r="G4" s="70" t="e">
        <f>MAX((F4-E4),0)</f>
        <v>#VALUE!</v>
      </c>
      <c r="H4" s="70" t="e">
        <f>_xlfn.IFS('WS-2, WS-3, &amp; WS-4'!$B$6='Watershed Precip Data'!$C$3,'Watershed Precip Data'!C6,'Watershed Precip Data'!$C$14='Watershed Precip Data'!$D$3,'Watershed Precip Data'!D6,'WS-2, WS-3, &amp; WS-4'!$B$6='Watershed Precip Data'!$E$3,'Watershed Precip Data'!E6,'WS-2, WS-3, &amp; WS-4'!$B$6='Watershed Precip Data'!$F$3,'Watershed Precip Data'!F6,'WS-2, WS-3, &amp; WS-4'!$B$6='Watershed Precip Data'!$G$3,'Watershed Precip Data'!G6,'Watershed Precip Data'!$C$14='Watershed Precip Data'!$H$3,'Watershed Precip Data'!H6,'WS-2, WS-3, &amp; WS-4'!$B$6='Watershed Precip Data'!$I$3,'Watershed Precip Data'!I6,'WS-2, WS-3, &amp; WS-4'!$B$6='Watershed Precip Data'!$J$3,'Watershed Precip Data'!J6,'WS-2, WS-3, &amp; WS-4'!$B$6='Watershed Precip Data'!$K$3,'Watershed Precip Data'!K6)</f>
        <v>#N/A</v>
      </c>
      <c r="I4" s="239" t="e">
        <f>MIN((($L$3*('WS-2, WS-3, &amp; WS-4'!$B$26/43560))),(G4+C4))</f>
        <v>#N/A</v>
      </c>
      <c r="K4" s="96" t="s">
        <v>83</v>
      </c>
      <c r="L4" s="18" t="str">
        <f>'WS-2, WS-3, &amp; WS-4'!B24</f>
        <v>-</v>
      </c>
      <c r="N4" s="47" t="s">
        <v>18</v>
      </c>
      <c r="O4" s="18">
        <v>0.3</v>
      </c>
      <c r="Q4" s="2"/>
      <c r="R4" s="44"/>
      <c r="S4" s="44"/>
      <c r="T4" s="44"/>
      <c r="U4" s="44"/>
      <c r="V4" s="44"/>
      <c r="W4" s="44"/>
      <c r="X4" s="44"/>
      <c r="Z4" s="2"/>
      <c r="AA4" s="2"/>
      <c r="AB4" s="99"/>
      <c r="AC4" s="44"/>
      <c r="AD4" s="3"/>
    </row>
    <row r="5" spans="1:30">
      <c r="A5" s="19">
        <v>1</v>
      </c>
      <c r="B5" s="18">
        <v>3</v>
      </c>
      <c r="C5" s="70" t="e">
        <f>'WS-2, WS-3, &amp; WS-4'!$B$28*'Water Supply Calcs'!$N$7*H5</f>
        <v>#VALUE!</v>
      </c>
      <c r="D5" s="70">
        <v>0</v>
      </c>
      <c r="E5" s="70" t="e">
        <f t="shared" si="0"/>
        <v>#VALUE!</v>
      </c>
      <c r="F5" s="71" t="e">
        <f t="shared" si="1"/>
        <v>#VALUE!</v>
      </c>
      <c r="G5" s="70" t="e">
        <f t="shared" ref="G4:G67" si="2">MAX((F5-E5),0)</f>
        <v>#VALUE!</v>
      </c>
      <c r="H5" s="70" t="e">
        <f>_xlfn.IFS('WS-2, WS-3, &amp; WS-4'!$B$6='Watershed Precip Data'!$C$3,'Watershed Precip Data'!C7,'Watershed Precip Data'!$C$14='Watershed Precip Data'!$D$3,'Watershed Precip Data'!D7,'WS-2, WS-3, &amp; WS-4'!$B$6='Watershed Precip Data'!$E$3,'Watershed Precip Data'!E7,'WS-2, WS-3, &amp; WS-4'!$B$6='Watershed Precip Data'!$F$3,'Watershed Precip Data'!F7,'WS-2, WS-3, &amp; WS-4'!$B$6='Watershed Precip Data'!$G$3,'Watershed Precip Data'!G7,'Watershed Precip Data'!$C$14='Watershed Precip Data'!$H$3,'Watershed Precip Data'!H7,'WS-2, WS-3, &amp; WS-4'!$B$6='Watershed Precip Data'!$I$3,'Watershed Precip Data'!I7,'WS-2, WS-3, &amp; WS-4'!$B$6='Watershed Precip Data'!$J$3,'Watershed Precip Data'!J7,'WS-2, WS-3, &amp; WS-4'!$B$6='Watershed Precip Data'!$K$3,'Watershed Precip Data'!K7)</f>
        <v>#N/A</v>
      </c>
      <c r="I5" s="239" t="e">
        <f>MIN((($L$3*('WS-2, WS-3, &amp; WS-4'!$B$26/43560))),(G5+C5))</f>
        <v>#N/A</v>
      </c>
      <c r="K5" s="97"/>
      <c r="L5" s="98"/>
      <c r="N5" s="47" t="s">
        <v>19</v>
      </c>
      <c r="O5" s="18">
        <v>0.15</v>
      </c>
      <c r="Q5" s="2"/>
      <c r="R5" s="44"/>
      <c r="S5" s="44"/>
      <c r="T5" s="44"/>
      <c r="U5" s="44"/>
      <c r="V5" s="44"/>
      <c r="W5" s="44"/>
      <c r="X5" s="44"/>
      <c r="Z5" s="2"/>
      <c r="AA5" s="2"/>
      <c r="AB5" s="99"/>
      <c r="AC5" s="44"/>
      <c r="AD5" s="3"/>
    </row>
    <row r="6" spans="1:30">
      <c r="A6" s="19">
        <v>1</v>
      </c>
      <c r="B6" s="18">
        <v>4</v>
      </c>
      <c r="C6" s="70" t="e">
        <f>'WS-2, WS-3, &amp; WS-4'!$B$28*'Water Supply Calcs'!$N$7*H6</f>
        <v>#VALUE!</v>
      </c>
      <c r="D6" s="70">
        <v>0</v>
      </c>
      <c r="E6" s="70" t="e">
        <f t="shared" si="0"/>
        <v>#VALUE!</v>
      </c>
      <c r="F6" s="71" t="e">
        <f t="shared" si="1"/>
        <v>#VALUE!</v>
      </c>
      <c r="G6" s="70" t="e">
        <f t="shared" si="2"/>
        <v>#VALUE!</v>
      </c>
      <c r="H6" s="70" t="e">
        <f>_xlfn.IFS('WS-2, WS-3, &amp; WS-4'!$B$6='Watershed Precip Data'!$C$3,'Watershed Precip Data'!C8,'Watershed Precip Data'!$C$14='Watershed Precip Data'!$D$3,'Watershed Precip Data'!D8,'WS-2, WS-3, &amp; WS-4'!$B$6='Watershed Precip Data'!$E$3,'Watershed Precip Data'!E8,'WS-2, WS-3, &amp; WS-4'!$B$6='Watershed Precip Data'!$F$3,'Watershed Precip Data'!F8,'WS-2, WS-3, &amp; WS-4'!$B$6='Watershed Precip Data'!$G$3,'Watershed Precip Data'!G8,'Watershed Precip Data'!$C$14='Watershed Precip Data'!$H$3,'Watershed Precip Data'!H8,'WS-2, WS-3, &amp; WS-4'!$B$6='Watershed Precip Data'!$I$3,'Watershed Precip Data'!I8,'WS-2, WS-3, &amp; WS-4'!$B$6='Watershed Precip Data'!$J$3,'Watershed Precip Data'!J8,'WS-2, WS-3, &amp; WS-4'!$B$6='Watershed Precip Data'!$K$3,'Watershed Precip Data'!K8)</f>
        <v>#N/A</v>
      </c>
      <c r="I6" s="239" t="e">
        <f>MIN((($L$3*('WS-2, WS-3, &amp; WS-4'!$B$26/43560))),(G6+C6))</f>
        <v>#N/A</v>
      </c>
      <c r="K6" s="3"/>
      <c r="L6" s="3"/>
      <c r="N6" s="48" t="s">
        <v>20</v>
      </c>
      <c r="O6" s="43">
        <v>0.05</v>
      </c>
      <c r="Q6" s="2"/>
      <c r="R6" s="44"/>
      <c r="S6" s="44"/>
      <c r="T6" s="44"/>
      <c r="U6" s="44"/>
      <c r="V6" s="44"/>
      <c r="W6" s="44"/>
      <c r="X6" s="44"/>
      <c r="Z6" s="2"/>
      <c r="AA6" s="2"/>
      <c r="AB6" s="99"/>
      <c r="AC6" s="44"/>
      <c r="AD6" s="3"/>
    </row>
    <row r="7" spans="1:30">
      <c r="A7" s="19">
        <v>1</v>
      </c>
      <c r="B7" s="18">
        <v>5</v>
      </c>
      <c r="C7" s="70" t="e">
        <f>'WS-2, WS-3, &amp; WS-4'!$B$28*'Water Supply Calcs'!$N$7*H7</f>
        <v>#VALUE!</v>
      </c>
      <c r="D7" s="70">
        <v>0</v>
      </c>
      <c r="E7" s="70" t="e">
        <f t="shared" si="0"/>
        <v>#VALUE!</v>
      </c>
      <c r="F7" s="71" t="e">
        <f t="shared" si="1"/>
        <v>#VALUE!</v>
      </c>
      <c r="G7" s="70" t="e">
        <f t="shared" si="2"/>
        <v>#VALUE!</v>
      </c>
      <c r="H7" s="70" t="e">
        <f>_xlfn.IFS('WS-2, WS-3, &amp; WS-4'!$B$6='Watershed Precip Data'!$C$3,'Watershed Precip Data'!C9,'Watershed Precip Data'!$C$14='Watershed Precip Data'!$D$3,'Watershed Precip Data'!D9,'WS-2, WS-3, &amp; WS-4'!$B$6='Watershed Precip Data'!$E$3,'Watershed Precip Data'!E9,'WS-2, WS-3, &amp; WS-4'!$B$6='Watershed Precip Data'!$F$3,'Watershed Precip Data'!F9,'WS-2, WS-3, &amp; WS-4'!$B$6='Watershed Precip Data'!$G$3,'Watershed Precip Data'!G9,'Watershed Precip Data'!$C$14='Watershed Precip Data'!$H$3,'Watershed Precip Data'!H9,'WS-2, WS-3, &amp; WS-4'!$B$6='Watershed Precip Data'!$I$3,'Watershed Precip Data'!I9,'WS-2, WS-3, &amp; WS-4'!$B$6='Watershed Precip Data'!$J$3,'Watershed Precip Data'!J9,'WS-2, WS-3, &amp; WS-4'!$B$6='Watershed Precip Data'!$K$3,'Watershed Precip Data'!K9)</f>
        <v>#N/A</v>
      </c>
      <c r="I7" s="239" t="e">
        <f>MIN((($L$3*('WS-2, WS-3, &amp; WS-4'!$B$26/43560))),(G7+C7))</f>
        <v>#N/A</v>
      </c>
      <c r="K7" s="42"/>
      <c r="L7" s="44"/>
      <c r="N7" s="56"/>
      <c r="Q7" s="2"/>
      <c r="R7" s="44"/>
      <c r="S7" s="44"/>
      <c r="T7" s="44"/>
      <c r="U7" s="44"/>
      <c r="V7" s="44"/>
      <c r="W7" s="44"/>
      <c r="X7" s="44"/>
      <c r="Z7" s="2"/>
      <c r="AA7" s="2"/>
      <c r="AB7" s="99"/>
      <c r="AC7" s="44"/>
      <c r="AD7" s="3"/>
    </row>
    <row r="8" spans="1:30">
      <c r="A8" s="19">
        <v>1</v>
      </c>
      <c r="B8" s="18">
        <v>6</v>
      </c>
      <c r="C8" s="70" t="e">
        <f>'WS-2, WS-3, &amp; WS-4'!$B$28*'Water Supply Calcs'!$N$7*H8</f>
        <v>#VALUE!</v>
      </c>
      <c r="D8" s="70">
        <v>0</v>
      </c>
      <c r="E8" s="70" t="e">
        <f t="shared" si="0"/>
        <v>#VALUE!</v>
      </c>
      <c r="F8" s="71" t="e">
        <f t="shared" si="1"/>
        <v>#VALUE!</v>
      </c>
      <c r="G8" s="70" t="e">
        <f t="shared" si="2"/>
        <v>#VALUE!</v>
      </c>
      <c r="H8" s="70" t="e">
        <f>_xlfn.IFS('WS-2, WS-3, &amp; WS-4'!$B$6='Watershed Precip Data'!$C$3,'Watershed Precip Data'!C10,'Watershed Precip Data'!$C$14='Watershed Precip Data'!$D$3,'Watershed Precip Data'!D10,'WS-2, WS-3, &amp; WS-4'!$B$6='Watershed Precip Data'!$E$3,'Watershed Precip Data'!E10,'WS-2, WS-3, &amp; WS-4'!$B$6='Watershed Precip Data'!$F$3,'Watershed Precip Data'!F10,'WS-2, WS-3, &amp; WS-4'!$B$6='Watershed Precip Data'!$G$3,'Watershed Precip Data'!G10,'Watershed Precip Data'!$C$14='Watershed Precip Data'!$H$3,'Watershed Precip Data'!H10,'WS-2, WS-3, &amp; WS-4'!$B$6='Watershed Precip Data'!$I$3,'Watershed Precip Data'!I10,'WS-2, WS-3, &amp; WS-4'!$B$6='Watershed Precip Data'!$J$3,'Watershed Precip Data'!J10,'WS-2, WS-3, &amp; WS-4'!$B$6='Watershed Precip Data'!$K$3,'Watershed Precip Data'!K10)</f>
        <v>#N/A</v>
      </c>
      <c r="I8" s="239" t="e">
        <f>MIN((($L$3*('WS-2, WS-3, &amp; WS-4'!$B$26/43560))),(G8+C8))</f>
        <v>#N/A</v>
      </c>
      <c r="Q8" s="2"/>
      <c r="R8" s="44"/>
      <c r="S8" s="44"/>
      <c r="T8" s="44"/>
      <c r="U8" s="44"/>
      <c r="V8" s="44"/>
      <c r="W8" s="44"/>
      <c r="X8" s="44"/>
      <c r="Z8" s="2"/>
      <c r="AA8" s="2"/>
      <c r="AB8" s="99"/>
      <c r="AC8" s="44"/>
      <c r="AD8" s="3"/>
    </row>
    <row r="9" spans="1:30">
      <c r="A9" s="19">
        <v>1</v>
      </c>
      <c r="B9" s="18">
        <v>7</v>
      </c>
      <c r="C9" s="70" t="e">
        <f>'WS-2, WS-3, &amp; WS-4'!$B$28*'Water Supply Calcs'!$N$7*H9</f>
        <v>#VALUE!</v>
      </c>
      <c r="D9" s="70">
        <v>0</v>
      </c>
      <c r="E9" s="70" t="e">
        <f t="shared" si="0"/>
        <v>#VALUE!</v>
      </c>
      <c r="F9" s="71" t="e">
        <f t="shared" si="1"/>
        <v>#VALUE!</v>
      </c>
      <c r="G9" s="70" t="e">
        <f t="shared" si="2"/>
        <v>#VALUE!</v>
      </c>
      <c r="H9" s="70" t="e">
        <f>_xlfn.IFS('WS-2, WS-3, &amp; WS-4'!$B$6='Watershed Precip Data'!$C$3,'Watershed Precip Data'!C11,'Watershed Precip Data'!$C$14='Watershed Precip Data'!$D$3,'Watershed Precip Data'!D11,'WS-2, WS-3, &amp; WS-4'!$B$6='Watershed Precip Data'!$E$3,'Watershed Precip Data'!E11,'WS-2, WS-3, &amp; WS-4'!$B$6='Watershed Precip Data'!$F$3,'Watershed Precip Data'!F11,'WS-2, WS-3, &amp; WS-4'!$B$6='Watershed Precip Data'!$G$3,'Watershed Precip Data'!G11,'Watershed Precip Data'!$C$14='Watershed Precip Data'!$H$3,'Watershed Precip Data'!H11,'WS-2, WS-3, &amp; WS-4'!$B$6='Watershed Precip Data'!$I$3,'Watershed Precip Data'!I11,'WS-2, WS-3, &amp; WS-4'!$B$6='Watershed Precip Data'!$J$3,'Watershed Precip Data'!J11,'WS-2, WS-3, &amp; WS-4'!$B$6='Watershed Precip Data'!$K$3,'Watershed Precip Data'!K11)</f>
        <v>#N/A</v>
      </c>
      <c r="I9" s="239" t="e">
        <f>MIN((($L$3*('WS-2, WS-3, &amp; WS-4'!$B$26/43560))),(G9+C9))</f>
        <v>#N/A</v>
      </c>
      <c r="Q9" s="2"/>
      <c r="R9" s="44"/>
      <c r="S9" s="44"/>
      <c r="T9" s="44"/>
      <c r="U9" s="44"/>
      <c r="V9" s="44"/>
      <c r="W9" s="44"/>
      <c r="X9" s="44"/>
      <c r="Z9" s="2"/>
      <c r="AA9" s="2"/>
      <c r="AB9" s="99"/>
      <c r="AC9" s="44"/>
      <c r="AD9" s="3"/>
    </row>
    <row r="10" spans="1:30">
      <c r="A10" s="19">
        <v>1</v>
      </c>
      <c r="B10" s="18">
        <v>8</v>
      </c>
      <c r="C10" s="70" t="e">
        <f>'WS-2, WS-3, &amp; WS-4'!$B$28*'Water Supply Calcs'!$N$7*H10</f>
        <v>#VALUE!</v>
      </c>
      <c r="D10" s="70">
        <v>0</v>
      </c>
      <c r="E10" s="70" t="e">
        <f t="shared" si="0"/>
        <v>#VALUE!</v>
      </c>
      <c r="F10" s="71" t="e">
        <f t="shared" si="1"/>
        <v>#VALUE!</v>
      </c>
      <c r="G10" s="70" t="e">
        <f t="shared" si="2"/>
        <v>#VALUE!</v>
      </c>
      <c r="H10" s="70" t="e">
        <f>_xlfn.IFS('WS-2, WS-3, &amp; WS-4'!$B$6='Watershed Precip Data'!$C$3,'Watershed Precip Data'!C12,'Watershed Precip Data'!$C$14='Watershed Precip Data'!$D$3,'Watershed Precip Data'!D12,'WS-2, WS-3, &amp; WS-4'!$B$6='Watershed Precip Data'!$E$3,'Watershed Precip Data'!E12,'WS-2, WS-3, &amp; WS-4'!$B$6='Watershed Precip Data'!$F$3,'Watershed Precip Data'!F12,'WS-2, WS-3, &amp; WS-4'!$B$6='Watershed Precip Data'!$G$3,'Watershed Precip Data'!G12,'Watershed Precip Data'!$C$14='Watershed Precip Data'!$H$3,'Watershed Precip Data'!H12,'WS-2, WS-3, &amp; WS-4'!$B$6='Watershed Precip Data'!$I$3,'Watershed Precip Data'!I12,'WS-2, WS-3, &amp; WS-4'!$B$6='Watershed Precip Data'!$J$3,'Watershed Precip Data'!J12,'WS-2, WS-3, &amp; WS-4'!$B$6='Watershed Precip Data'!$K$3,'Watershed Precip Data'!K12)</f>
        <v>#N/A</v>
      </c>
      <c r="I10" s="239" t="e">
        <f>MIN((($L$3*('WS-2, WS-3, &amp; WS-4'!$B$26/43560))),(G10+C10))</f>
        <v>#N/A</v>
      </c>
      <c r="Q10" s="2"/>
      <c r="R10" s="44"/>
      <c r="S10" s="44"/>
      <c r="T10" s="44"/>
      <c r="U10" s="44"/>
      <c r="V10" s="44"/>
      <c r="W10" s="44"/>
      <c r="X10" s="44"/>
      <c r="Z10" s="2"/>
      <c r="AA10" s="2"/>
      <c r="AB10" s="99"/>
      <c r="AC10" s="44"/>
      <c r="AD10" s="3"/>
    </row>
    <row r="11" spans="1:30">
      <c r="A11" s="19">
        <v>1</v>
      </c>
      <c r="B11" s="18">
        <v>9</v>
      </c>
      <c r="C11" s="70" t="e">
        <f>'WS-2, WS-3, &amp; WS-4'!$B$28*'Water Supply Calcs'!$N$7*H11</f>
        <v>#VALUE!</v>
      </c>
      <c r="D11" s="70">
        <v>0</v>
      </c>
      <c r="E11" s="70" t="e">
        <f t="shared" si="0"/>
        <v>#VALUE!</v>
      </c>
      <c r="F11" s="71" t="e">
        <f t="shared" si="1"/>
        <v>#VALUE!</v>
      </c>
      <c r="G11" s="70" t="e">
        <f t="shared" si="2"/>
        <v>#VALUE!</v>
      </c>
      <c r="H11" s="70" t="e">
        <f>_xlfn.IFS('WS-2, WS-3, &amp; WS-4'!$B$6='Watershed Precip Data'!$C$3,'Watershed Precip Data'!C13,'Watershed Precip Data'!$C$14='Watershed Precip Data'!$D$3,'Watershed Precip Data'!D13,'WS-2, WS-3, &amp; WS-4'!$B$6='Watershed Precip Data'!$E$3,'Watershed Precip Data'!E13,'WS-2, WS-3, &amp; WS-4'!$B$6='Watershed Precip Data'!$F$3,'Watershed Precip Data'!F13,'WS-2, WS-3, &amp; WS-4'!$B$6='Watershed Precip Data'!$G$3,'Watershed Precip Data'!G13,'Watershed Precip Data'!$C$14='Watershed Precip Data'!$H$3,'Watershed Precip Data'!H13,'WS-2, WS-3, &amp; WS-4'!$B$6='Watershed Precip Data'!$I$3,'Watershed Precip Data'!I13,'WS-2, WS-3, &amp; WS-4'!$B$6='Watershed Precip Data'!$J$3,'Watershed Precip Data'!J13,'WS-2, WS-3, &amp; WS-4'!$B$6='Watershed Precip Data'!$K$3,'Watershed Precip Data'!K13)</f>
        <v>#N/A</v>
      </c>
      <c r="I11" s="239" t="e">
        <f>MIN((($L$3*('WS-2, WS-3, &amp; WS-4'!$B$26/43560))),(G11+C11))</f>
        <v>#N/A</v>
      </c>
      <c r="Q11" s="2"/>
      <c r="R11" s="44"/>
      <c r="S11" s="44"/>
      <c r="T11" s="44"/>
      <c r="U11" s="44"/>
      <c r="V11" s="44"/>
      <c r="W11" s="44"/>
      <c r="X11" s="44"/>
      <c r="Z11" s="2"/>
      <c r="AA11" s="2"/>
      <c r="AB11" s="99"/>
      <c r="AC11" s="44"/>
      <c r="AD11" s="3"/>
    </row>
    <row r="12" spans="1:30">
      <c r="A12" s="19">
        <v>1</v>
      </c>
      <c r="B12" s="18">
        <v>10</v>
      </c>
      <c r="C12" s="70" t="e">
        <f>'WS-2, WS-3, &amp; WS-4'!$B$28*'Water Supply Calcs'!$N$7*H12</f>
        <v>#VALUE!</v>
      </c>
      <c r="D12" s="70">
        <v>0</v>
      </c>
      <c r="E12" s="70" t="e">
        <f t="shared" si="0"/>
        <v>#VALUE!</v>
      </c>
      <c r="F12" s="71" t="e">
        <f t="shared" si="1"/>
        <v>#VALUE!</v>
      </c>
      <c r="G12" s="70" t="e">
        <f t="shared" si="2"/>
        <v>#VALUE!</v>
      </c>
      <c r="H12" s="70" t="e">
        <f>_xlfn.IFS('WS-2, WS-3, &amp; WS-4'!$B$6='Watershed Precip Data'!$C$3,'Watershed Precip Data'!C14,'Watershed Precip Data'!$C$14='Watershed Precip Data'!$D$3,'Watershed Precip Data'!D14,'WS-2, WS-3, &amp; WS-4'!$B$6='Watershed Precip Data'!$E$3,'Watershed Precip Data'!E14,'WS-2, WS-3, &amp; WS-4'!$B$6='Watershed Precip Data'!$F$3,'Watershed Precip Data'!F14,'WS-2, WS-3, &amp; WS-4'!$B$6='Watershed Precip Data'!$G$3,'Watershed Precip Data'!G14,'Watershed Precip Data'!$C$14='Watershed Precip Data'!$H$3,'Watershed Precip Data'!H14,'WS-2, WS-3, &amp; WS-4'!$B$6='Watershed Precip Data'!$I$3,'Watershed Precip Data'!I14,'WS-2, WS-3, &amp; WS-4'!$B$6='Watershed Precip Data'!$J$3,'Watershed Precip Data'!J14,'WS-2, WS-3, &amp; WS-4'!$B$6='Watershed Precip Data'!$K$3,'Watershed Precip Data'!K14)</f>
        <v>#N/A</v>
      </c>
      <c r="I12" s="239" t="e">
        <f>MIN((($L$3*('WS-2, WS-3, &amp; WS-4'!$B$26/43560))),(G12+C12))</f>
        <v>#N/A</v>
      </c>
      <c r="Q12" s="2"/>
      <c r="R12" s="44"/>
      <c r="S12" s="44"/>
      <c r="T12" s="44"/>
      <c r="U12" s="44"/>
      <c r="V12" s="44"/>
      <c r="W12" s="44"/>
      <c r="X12" s="44"/>
      <c r="Z12" s="2"/>
      <c r="AA12" s="2"/>
      <c r="AB12" s="99"/>
      <c r="AC12" s="44"/>
      <c r="AD12" s="3"/>
    </row>
    <row r="13" spans="1:30">
      <c r="A13" s="19">
        <v>1</v>
      </c>
      <c r="B13" s="18">
        <v>11</v>
      </c>
      <c r="C13" s="70" t="e">
        <f>'WS-2, WS-3, &amp; WS-4'!$B$28*'Water Supply Calcs'!$N$7*H13</f>
        <v>#VALUE!</v>
      </c>
      <c r="D13" s="70">
        <v>0</v>
      </c>
      <c r="E13" s="70" t="e">
        <f t="shared" si="0"/>
        <v>#VALUE!</v>
      </c>
      <c r="F13" s="71" t="e">
        <f t="shared" si="1"/>
        <v>#VALUE!</v>
      </c>
      <c r="G13" s="70" t="e">
        <f t="shared" si="2"/>
        <v>#VALUE!</v>
      </c>
      <c r="H13" s="70" t="e">
        <f>_xlfn.IFS('WS-2, WS-3, &amp; WS-4'!$B$6='Watershed Precip Data'!$C$3,'Watershed Precip Data'!C15,'Watershed Precip Data'!$C$14='Watershed Precip Data'!$D$3,'Watershed Precip Data'!D15,'WS-2, WS-3, &amp; WS-4'!$B$6='Watershed Precip Data'!$E$3,'Watershed Precip Data'!E15,'WS-2, WS-3, &amp; WS-4'!$B$6='Watershed Precip Data'!$F$3,'Watershed Precip Data'!F15,'WS-2, WS-3, &amp; WS-4'!$B$6='Watershed Precip Data'!$G$3,'Watershed Precip Data'!G15,'Watershed Precip Data'!$C$14='Watershed Precip Data'!$H$3,'Watershed Precip Data'!H15,'WS-2, WS-3, &amp; WS-4'!$B$6='Watershed Precip Data'!$I$3,'Watershed Precip Data'!I15,'WS-2, WS-3, &amp; WS-4'!$B$6='Watershed Precip Data'!$J$3,'Watershed Precip Data'!J15,'WS-2, WS-3, &amp; WS-4'!$B$6='Watershed Precip Data'!$K$3,'Watershed Precip Data'!K15)</f>
        <v>#N/A</v>
      </c>
      <c r="I13" s="239" t="e">
        <f>MIN((($L$3*('WS-2, WS-3, &amp; WS-4'!$B$26/43560))),(G13+C13))</f>
        <v>#N/A</v>
      </c>
      <c r="Q13" s="2"/>
      <c r="R13" s="44"/>
      <c r="S13" s="44"/>
      <c r="T13" s="44"/>
      <c r="U13" s="44"/>
      <c r="V13" s="44"/>
      <c r="W13" s="44"/>
      <c r="X13" s="44"/>
      <c r="Z13" s="2"/>
      <c r="AA13" s="2"/>
      <c r="AB13" s="99"/>
      <c r="AC13" s="44"/>
      <c r="AD13" s="3"/>
    </row>
    <row r="14" spans="1:30">
      <c r="A14" s="19">
        <v>1</v>
      </c>
      <c r="B14" s="18">
        <v>12</v>
      </c>
      <c r="C14" s="70" t="e">
        <f>'WS-2, WS-3, &amp; WS-4'!$B$28*'Water Supply Calcs'!$N$7*H14</f>
        <v>#VALUE!</v>
      </c>
      <c r="D14" s="70">
        <v>0</v>
      </c>
      <c r="E14" s="70" t="e">
        <f t="shared" si="0"/>
        <v>#VALUE!</v>
      </c>
      <c r="F14" s="71" t="e">
        <f t="shared" si="1"/>
        <v>#VALUE!</v>
      </c>
      <c r="G14" s="70" t="e">
        <f t="shared" si="2"/>
        <v>#VALUE!</v>
      </c>
      <c r="H14" s="70" t="e">
        <f>_xlfn.IFS('WS-2, WS-3, &amp; WS-4'!$B$6='Watershed Precip Data'!$C$3,'Watershed Precip Data'!C16,'Watershed Precip Data'!$C$14='Watershed Precip Data'!$D$3,'Watershed Precip Data'!D16,'WS-2, WS-3, &amp; WS-4'!$B$6='Watershed Precip Data'!$E$3,'Watershed Precip Data'!E16,'WS-2, WS-3, &amp; WS-4'!$B$6='Watershed Precip Data'!$F$3,'Watershed Precip Data'!F16,'WS-2, WS-3, &amp; WS-4'!$B$6='Watershed Precip Data'!$G$3,'Watershed Precip Data'!G16,'Watershed Precip Data'!$C$14='Watershed Precip Data'!$H$3,'Watershed Precip Data'!H16,'WS-2, WS-3, &amp; WS-4'!$B$6='Watershed Precip Data'!$I$3,'Watershed Precip Data'!I16,'WS-2, WS-3, &amp; WS-4'!$B$6='Watershed Precip Data'!$J$3,'Watershed Precip Data'!J16,'WS-2, WS-3, &amp; WS-4'!$B$6='Watershed Precip Data'!$K$3,'Watershed Precip Data'!K16)</f>
        <v>#N/A</v>
      </c>
      <c r="I14" s="239" t="e">
        <f>MIN((($L$3*('WS-2, WS-3, &amp; WS-4'!$B$26/43560))),(G14+C14))</f>
        <v>#N/A</v>
      </c>
      <c r="Q14" s="2"/>
      <c r="R14" s="44"/>
      <c r="S14" s="44"/>
      <c r="T14" s="44"/>
      <c r="U14" s="44"/>
      <c r="V14" s="44"/>
      <c r="W14" s="44"/>
      <c r="X14" s="44"/>
      <c r="Z14" s="2"/>
      <c r="AA14" s="2"/>
      <c r="AB14" s="99"/>
      <c r="AC14" s="44"/>
      <c r="AD14" s="3"/>
    </row>
    <row r="15" spans="1:30">
      <c r="A15" s="19">
        <v>1</v>
      </c>
      <c r="B15" s="18">
        <v>13</v>
      </c>
      <c r="C15" s="70" t="e">
        <f>'WS-2, WS-3, &amp; WS-4'!$B$28*'Water Supply Calcs'!$N$7*H15</f>
        <v>#VALUE!</v>
      </c>
      <c r="D15" s="70">
        <v>0</v>
      </c>
      <c r="E15" s="70" t="e">
        <f t="shared" si="0"/>
        <v>#VALUE!</v>
      </c>
      <c r="F15" s="71" t="e">
        <f t="shared" si="1"/>
        <v>#VALUE!</v>
      </c>
      <c r="G15" s="70" t="e">
        <f t="shared" si="2"/>
        <v>#VALUE!</v>
      </c>
      <c r="H15" s="70" t="e">
        <f>_xlfn.IFS('WS-2, WS-3, &amp; WS-4'!$B$6='Watershed Precip Data'!$C$3,'Watershed Precip Data'!C17,'Watershed Precip Data'!$C$14='Watershed Precip Data'!$D$3,'Watershed Precip Data'!D17,'WS-2, WS-3, &amp; WS-4'!$B$6='Watershed Precip Data'!$E$3,'Watershed Precip Data'!E17,'WS-2, WS-3, &amp; WS-4'!$B$6='Watershed Precip Data'!$F$3,'Watershed Precip Data'!F17,'WS-2, WS-3, &amp; WS-4'!$B$6='Watershed Precip Data'!$G$3,'Watershed Precip Data'!G17,'Watershed Precip Data'!$C$14='Watershed Precip Data'!$H$3,'Watershed Precip Data'!H17,'WS-2, WS-3, &amp; WS-4'!$B$6='Watershed Precip Data'!$I$3,'Watershed Precip Data'!I17,'WS-2, WS-3, &amp; WS-4'!$B$6='Watershed Precip Data'!$J$3,'Watershed Precip Data'!J17,'WS-2, WS-3, &amp; WS-4'!$B$6='Watershed Precip Data'!$K$3,'Watershed Precip Data'!K17)</f>
        <v>#N/A</v>
      </c>
      <c r="I15" s="239" t="e">
        <f>MIN((($L$3*('WS-2, WS-3, &amp; WS-4'!$B$26/43560))),(G15+C15))</f>
        <v>#N/A</v>
      </c>
      <c r="Q15" s="2"/>
      <c r="R15" s="44"/>
      <c r="S15" s="44"/>
      <c r="T15" s="44"/>
      <c r="U15" s="44"/>
      <c r="V15" s="44"/>
      <c r="W15" s="44"/>
      <c r="X15" s="44"/>
      <c r="Z15" s="3"/>
      <c r="AA15" s="3"/>
      <c r="AB15" s="3"/>
      <c r="AC15" s="3"/>
      <c r="AD15" s="3"/>
    </row>
    <row r="16" spans="1:30">
      <c r="A16" s="19">
        <v>1</v>
      </c>
      <c r="B16" s="18">
        <v>14</v>
      </c>
      <c r="C16" s="70" t="e">
        <f>'WS-2, WS-3, &amp; WS-4'!$B$28*'Water Supply Calcs'!$N$7*H16</f>
        <v>#VALUE!</v>
      </c>
      <c r="D16" s="70">
        <v>0</v>
      </c>
      <c r="E16" s="70" t="e">
        <f t="shared" si="0"/>
        <v>#VALUE!</v>
      </c>
      <c r="F16" s="71" t="e">
        <f t="shared" si="1"/>
        <v>#VALUE!</v>
      </c>
      <c r="G16" s="70" t="e">
        <f t="shared" si="2"/>
        <v>#VALUE!</v>
      </c>
      <c r="H16" s="70" t="e">
        <f>_xlfn.IFS('WS-2, WS-3, &amp; WS-4'!$B$6='Watershed Precip Data'!$C$3,'Watershed Precip Data'!C18,'Watershed Precip Data'!$C$14='Watershed Precip Data'!$D$3,'Watershed Precip Data'!D18,'WS-2, WS-3, &amp; WS-4'!$B$6='Watershed Precip Data'!$E$3,'Watershed Precip Data'!E18,'WS-2, WS-3, &amp; WS-4'!$B$6='Watershed Precip Data'!$F$3,'Watershed Precip Data'!F18,'WS-2, WS-3, &amp; WS-4'!$B$6='Watershed Precip Data'!$G$3,'Watershed Precip Data'!G18,'Watershed Precip Data'!$C$14='Watershed Precip Data'!$H$3,'Watershed Precip Data'!H18,'WS-2, WS-3, &amp; WS-4'!$B$6='Watershed Precip Data'!$I$3,'Watershed Precip Data'!I18,'WS-2, WS-3, &amp; WS-4'!$B$6='Watershed Precip Data'!$J$3,'Watershed Precip Data'!J18,'WS-2, WS-3, &amp; WS-4'!$B$6='Watershed Precip Data'!$K$3,'Watershed Precip Data'!K18)</f>
        <v>#N/A</v>
      </c>
      <c r="I16" s="239" t="e">
        <f>MIN((($L$3*('WS-2, WS-3, &amp; WS-4'!$B$26/43560))),(G16+C16))</f>
        <v>#N/A</v>
      </c>
      <c r="Q16" s="2"/>
      <c r="R16" s="44"/>
      <c r="S16" s="44"/>
      <c r="T16" s="44"/>
      <c r="U16" s="44"/>
      <c r="V16" s="44"/>
      <c r="W16" s="44"/>
      <c r="X16" s="44"/>
      <c r="Z16" s="3"/>
      <c r="AA16" s="3"/>
      <c r="AB16" s="3"/>
      <c r="AC16" s="3"/>
      <c r="AD16" s="3"/>
    </row>
    <row r="17" spans="1:30">
      <c r="A17" s="19">
        <v>1</v>
      </c>
      <c r="B17" s="18">
        <v>15</v>
      </c>
      <c r="C17" s="70" t="e">
        <f>'WS-2, WS-3, &amp; WS-4'!$B$28*'Water Supply Calcs'!$N$7*H17</f>
        <v>#VALUE!</v>
      </c>
      <c r="D17" s="70">
        <v>0</v>
      </c>
      <c r="E17" s="70" t="e">
        <f t="shared" si="0"/>
        <v>#VALUE!</v>
      </c>
      <c r="F17" s="71" t="e">
        <f t="shared" si="1"/>
        <v>#VALUE!</v>
      </c>
      <c r="G17" s="70" t="e">
        <f t="shared" si="2"/>
        <v>#VALUE!</v>
      </c>
      <c r="H17" s="70" t="e">
        <f>_xlfn.IFS('WS-2, WS-3, &amp; WS-4'!$B$6='Watershed Precip Data'!$C$3,'Watershed Precip Data'!C19,'Watershed Precip Data'!$C$14='Watershed Precip Data'!$D$3,'Watershed Precip Data'!D19,'WS-2, WS-3, &amp; WS-4'!$B$6='Watershed Precip Data'!$E$3,'Watershed Precip Data'!E19,'WS-2, WS-3, &amp; WS-4'!$B$6='Watershed Precip Data'!$F$3,'Watershed Precip Data'!F19,'WS-2, WS-3, &amp; WS-4'!$B$6='Watershed Precip Data'!$G$3,'Watershed Precip Data'!G19,'Watershed Precip Data'!$C$14='Watershed Precip Data'!$H$3,'Watershed Precip Data'!H19,'WS-2, WS-3, &amp; WS-4'!$B$6='Watershed Precip Data'!$I$3,'Watershed Precip Data'!I19,'WS-2, WS-3, &amp; WS-4'!$B$6='Watershed Precip Data'!$J$3,'Watershed Precip Data'!J19,'WS-2, WS-3, &amp; WS-4'!$B$6='Watershed Precip Data'!$K$3,'Watershed Precip Data'!K19)</f>
        <v>#N/A</v>
      </c>
      <c r="I17" s="239" t="e">
        <f>MIN((($L$3*('WS-2, WS-3, &amp; WS-4'!$B$26/43560))),(G17+C17))</f>
        <v>#N/A</v>
      </c>
      <c r="Q17" s="2"/>
      <c r="R17" s="44"/>
      <c r="S17" s="44"/>
      <c r="T17" s="44"/>
      <c r="U17" s="44"/>
      <c r="V17" s="44"/>
      <c r="W17" s="44"/>
      <c r="X17" s="44"/>
      <c r="Z17" s="3"/>
      <c r="AA17" s="3"/>
      <c r="AB17" s="3"/>
      <c r="AC17" s="100"/>
      <c r="AD17" s="3"/>
    </row>
    <row r="18" spans="1:30">
      <c r="A18" s="19">
        <v>1</v>
      </c>
      <c r="B18" s="18">
        <v>16</v>
      </c>
      <c r="C18" s="70" t="e">
        <f>'WS-2, WS-3, &amp; WS-4'!$B$28*'Water Supply Calcs'!$N$7*H18</f>
        <v>#VALUE!</v>
      </c>
      <c r="D18" s="70">
        <v>0</v>
      </c>
      <c r="E18" s="70" t="e">
        <f t="shared" si="0"/>
        <v>#VALUE!</v>
      </c>
      <c r="F18" s="71" t="e">
        <f t="shared" si="1"/>
        <v>#VALUE!</v>
      </c>
      <c r="G18" s="70" t="e">
        <f t="shared" si="2"/>
        <v>#VALUE!</v>
      </c>
      <c r="H18" s="70" t="e">
        <f>_xlfn.IFS('WS-2, WS-3, &amp; WS-4'!$B$6='Watershed Precip Data'!$C$3,'Watershed Precip Data'!C20,'Watershed Precip Data'!$C$14='Watershed Precip Data'!$D$3,'Watershed Precip Data'!D20,'WS-2, WS-3, &amp; WS-4'!$B$6='Watershed Precip Data'!$E$3,'Watershed Precip Data'!E20,'WS-2, WS-3, &amp; WS-4'!$B$6='Watershed Precip Data'!$F$3,'Watershed Precip Data'!F20,'WS-2, WS-3, &amp; WS-4'!$B$6='Watershed Precip Data'!$G$3,'Watershed Precip Data'!G20,'Watershed Precip Data'!$C$14='Watershed Precip Data'!$H$3,'Watershed Precip Data'!H20,'WS-2, WS-3, &amp; WS-4'!$B$6='Watershed Precip Data'!$I$3,'Watershed Precip Data'!I20,'WS-2, WS-3, &amp; WS-4'!$B$6='Watershed Precip Data'!$J$3,'Watershed Precip Data'!J20,'WS-2, WS-3, &amp; WS-4'!$B$6='Watershed Precip Data'!$K$3,'Watershed Precip Data'!K20)</f>
        <v>#N/A</v>
      </c>
      <c r="I18" s="239" t="e">
        <f>MIN((($L$3*('WS-2, WS-3, &amp; WS-4'!$B$26/43560))),(G18+C18))</f>
        <v>#N/A</v>
      </c>
      <c r="Q18" s="2"/>
      <c r="R18" s="102"/>
      <c r="S18" s="44"/>
      <c r="T18" s="44"/>
      <c r="U18" s="44"/>
      <c r="V18" s="44"/>
      <c r="W18" s="44"/>
      <c r="X18" s="44"/>
    </row>
    <row r="19" spans="1:30">
      <c r="A19" s="19">
        <v>1</v>
      </c>
      <c r="B19" s="18">
        <v>17</v>
      </c>
      <c r="C19" s="70" t="e">
        <f>'WS-2, WS-3, &amp; WS-4'!$B$28*'Water Supply Calcs'!$N$7*H19</f>
        <v>#VALUE!</v>
      </c>
      <c r="D19" s="70">
        <v>0</v>
      </c>
      <c r="E19" s="70" t="e">
        <f t="shared" si="0"/>
        <v>#VALUE!</v>
      </c>
      <c r="F19" s="71" t="e">
        <f t="shared" si="1"/>
        <v>#VALUE!</v>
      </c>
      <c r="G19" s="70" t="e">
        <f t="shared" si="2"/>
        <v>#VALUE!</v>
      </c>
      <c r="H19" s="70" t="e">
        <f>_xlfn.IFS('WS-2, WS-3, &amp; WS-4'!$B$6='Watershed Precip Data'!$C$3,'Watershed Precip Data'!C21,'Watershed Precip Data'!$C$14='Watershed Precip Data'!$D$3,'Watershed Precip Data'!D21,'WS-2, WS-3, &amp; WS-4'!$B$6='Watershed Precip Data'!$E$3,'Watershed Precip Data'!E21,'WS-2, WS-3, &amp; WS-4'!$B$6='Watershed Precip Data'!$F$3,'Watershed Precip Data'!F21,'WS-2, WS-3, &amp; WS-4'!$B$6='Watershed Precip Data'!$G$3,'Watershed Precip Data'!G21,'Watershed Precip Data'!$C$14='Watershed Precip Data'!$H$3,'Watershed Precip Data'!H21,'WS-2, WS-3, &amp; WS-4'!$B$6='Watershed Precip Data'!$I$3,'Watershed Precip Data'!I21,'WS-2, WS-3, &amp; WS-4'!$B$6='Watershed Precip Data'!$J$3,'Watershed Precip Data'!J21,'WS-2, WS-3, &amp; WS-4'!$B$6='Watershed Precip Data'!$K$3,'Watershed Precip Data'!K21)</f>
        <v>#N/A</v>
      </c>
      <c r="I19" s="239" t="e">
        <f>MIN((($L$3*('WS-2, WS-3, &amp; WS-4'!$B$26/43560))),(G19+C19))</f>
        <v>#N/A</v>
      </c>
      <c r="Q19" s="3"/>
      <c r="R19" s="3"/>
      <c r="S19" s="42"/>
      <c r="T19" s="3"/>
      <c r="U19" s="3"/>
      <c r="V19" s="3"/>
      <c r="W19" s="3"/>
      <c r="X19" s="100"/>
    </row>
    <row r="20" spans="1:30">
      <c r="A20" s="19">
        <v>1</v>
      </c>
      <c r="B20" s="18">
        <v>18</v>
      </c>
      <c r="C20" s="70" t="e">
        <f>'WS-2, WS-3, &amp; WS-4'!$B$28*'Water Supply Calcs'!$N$7*H20</f>
        <v>#VALUE!</v>
      </c>
      <c r="D20" s="70">
        <v>0</v>
      </c>
      <c r="E20" s="70" t="e">
        <f t="shared" si="0"/>
        <v>#VALUE!</v>
      </c>
      <c r="F20" s="71" t="e">
        <f t="shared" si="1"/>
        <v>#VALUE!</v>
      </c>
      <c r="G20" s="70" t="e">
        <f t="shared" si="2"/>
        <v>#VALUE!</v>
      </c>
      <c r="H20" s="70" t="e">
        <f>_xlfn.IFS('WS-2, WS-3, &amp; WS-4'!$B$6='Watershed Precip Data'!$C$3,'Watershed Precip Data'!C22,'Watershed Precip Data'!$C$14='Watershed Precip Data'!$D$3,'Watershed Precip Data'!D22,'WS-2, WS-3, &amp; WS-4'!$B$6='Watershed Precip Data'!$E$3,'Watershed Precip Data'!E22,'WS-2, WS-3, &amp; WS-4'!$B$6='Watershed Precip Data'!$F$3,'Watershed Precip Data'!F22,'WS-2, WS-3, &amp; WS-4'!$B$6='Watershed Precip Data'!$G$3,'Watershed Precip Data'!G22,'Watershed Precip Data'!$C$14='Watershed Precip Data'!$H$3,'Watershed Precip Data'!H22,'WS-2, WS-3, &amp; WS-4'!$B$6='Watershed Precip Data'!$I$3,'Watershed Precip Data'!I22,'WS-2, WS-3, &amp; WS-4'!$B$6='Watershed Precip Data'!$J$3,'Watershed Precip Data'!J22,'WS-2, WS-3, &amp; WS-4'!$B$6='Watershed Precip Data'!$K$3,'Watershed Precip Data'!K22)</f>
        <v>#N/A</v>
      </c>
      <c r="I20" s="239" t="e">
        <f>MIN((($L$3*('WS-2, WS-3, &amp; WS-4'!$B$26/43560))),(G20+C20))</f>
        <v>#N/A</v>
      </c>
      <c r="Q20" s="3"/>
      <c r="R20" s="3"/>
      <c r="S20" s="42"/>
      <c r="T20" s="3"/>
      <c r="U20" s="3"/>
      <c r="V20" s="3"/>
      <c r="W20" s="100"/>
      <c r="X20" s="3"/>
    </row>
    <row r="21" spans="1:30">
      <c r="A21" s="19">
        <v>1</v>
      </c>
      <c r="B21" s="18">
        <v>19</v>
      </c>
      <c r="C21" s="70" t="e">
        <f>'WS-2, WS-3, &amp; WS-4'!$B$28*'Water Supply Calcs'!$N$7*H21</f>
        <v>#VALUE!</v>
      </c>
      <c r="D21" s="70">
        <v>0</v>
      </c>
      <c r="E21" s="70" t="e">
        <f t="shared" si="0"/>
        <v>#VALUE!</v>
      </c>
      <c r="F21" s="71" t="e">
        <f t="shared" si="1"/>
        <v>#VALUE!</v>
      </c>
      <c r="G21" s="70" t="e">
        <f t="shared" si="2"/>
        <v>#VALUE!</v>
      </c>
      <c r="H21" s="70" t="e">
        <f>_xlfn.IFS('WS-2, WS-3, &amp; WS-4'!$B$6='Watershed Precip Data'!$C$3,'Watershed Precip Data'!C23,'Watershed Precip Data'!$C$14='Watershed Precip Data'!$D$3,'Watershed Precip Data'!D23,'WS-2, WS-3, &amp; WS-4'!$B$6='Watershed Precip Data'!$E$3,'Watershed Precip Data'!E23,'WS-2, WS-3, &amp; WS-4'!$B$6='Watershed Precip Data'!$F$3,'Watershed Precip Data'!F23,'WS-2, WS-3, &amp; WS-4'!$B$6='Watershed Precip Data'!$G$3,'Watershed Precip Data'!G23,'Watershed Precip Data'!$C$14='Watershed Precip Data'!$H$3,'Watershed Precip Data'!H23,'WS-2, WS-3, &amp; WS-4'!$B$6='Watershed Precip Data'!$I$3,'Watershed Precip Data'!I23,'WS-2, WS-3, &amp; WS-4'!$B$6='Watershed Precip Data'!$J$3,'Watershed Precip Data'!J23,'WS-2, WS-3, &amp; WS-4'!$B$6='Watershed Precip Data'!$K$3,'Watershed Precip Data'!K23)</f>
        <v>#N/A</v>
      </c>
      <c r="I21" s="239" t="e">
        <f>MIN((($L$3*('WS-2, WS-3, &amp; WS-4'!$B$26/43560))),(G21+C21))</f>
        <v>#N/A</v>
      </c>
    </row>
    <row r="22" spans="1:30">
      <c r="A22" s="19">
        <v>1</v>
      </c>
      <c r="B22" s="18">
        <v>20</v>
      </c>
      <c r="C22" s="70" t="e">
        <f>'WS-2, WS-3, &amp; WS-4'!$B$28*'Water Supply Calcs'!$N$7*H22</f>
        <v>#VALUE!</v>
      </c>
      <c r="D22" s="70">
        <v>0</v>
      </c>
      <c r="E22" s="70" t="e">
        <f t="shared" si="0"/>
        <v>#VALUE!</v>
      </c>
      <c r="F22" s="71" t="e">
        <f t="shared" si="1"/>
        <v>#VALUE!</v>
      </c>
      <c r="G22" s="70" t="e">
        <f t="shared" si="2"/>
        <v>#VALUE!</v>
      </c>
      <c r="H22" s="70" t="e">
        <f>_xlfn.IFS('WS-2, WS-3, &amp; WS-4'!$B$6='Watershed Precip Data'!$C$3,'Watershed Precip Data'!C24,'Watershed Precip Data'!$C$14='Watershed Precip Data'!$D$3,'Watershed Precip Data'!D24,'WS-2, WS-3, &amp; WS-4'!$B$6='Watershed Precip Data'!$E$3,'Watershed Precip Data'!E24,'WS-2, WS-3, &amp; WS-4'!$B$6='Watershed Precip Data'!$F$3,'Watershed Precip Data'!F24,'WS-2, WS-3, &amp; WS-4'!$B$6='Watershed Precip Data'!$G$3,'Watershed Precip Data'!G24,'Watershed Precip Data'!$C$14='Watershed Precip Data'!$H$3,'Watershed Precip Data'!H24,'WS-2, WS-3, &amp; WS-4'!$B$6='Watershed Precip Data'!$I$3,'Watershed Precip Data'!I24,'WS-2, WS-3, &amp; WS-4'!$B$6='Watershed Precip Data'!$J$3,'Watershed Precip Data'!J24,'WS-2, WS-3, &amp; WS-4'!$B$6='Watershed Precip Data'!$K$3,'Watershed Precip Data'!K24)</f>
        <v>#N/A</v>
      </c>
      <c r="I22" s="239" t="e">
        <f>MIN((($L$3*('WS-2, WS-3, &amp; WS-4'!$B$26/43560))),(G22+C22))</f>
        <v>#N/A</v>
      </c>
    </row>
    <row r="23" spans="1:30">
      <c r="A23" s="19">
        <v>1</v>
      </c>
      <c r="B23" s="18">
        <v>21</v>
      </c>
      <c r="C23" s="70" t="e">
        <f>'WS-2, WS-3, &amp; WS-4'!$B$28*'Water Supply Calcs'!$N$7*H23</f>
        <v>#VALUE!</v>
      </c>
      <c r="D23" s="70">
        <v>0</v>
      </c>
      <c r="E23" s="70" t="e">
        <f t="shared" si="0"/>
        <v>#VALUE!</v>
      </c>
      <c r="F23" s="71" t="e">
        <f t="shared" si="1"/>
        <v>#VALUE!</v>
      </c>
      <c r="G23" s="70" t="e">
        <f t="shared" si="2"/>
        <v>#VALUE!</v>
      </c>
      <c r="H23" s="70" t="e">
        <f>_xlfn.IFS('WS-2, WS-3, &amp; WS-4'!$B$6='Watershed Precip Data'!$C$3,'Watershed Precip Data'!C25,'Watershed Precip Data'!$C$14='Watershed Precip Data'!$D$3,'Watershed Precip Data'!D25,'WS-2, WS-3, &amp; WS-4'!$B$6='Watershed Precip Data'!$E$3,'Watershed Precip Data'!E25,'WS-2, WS-3, &amp; WS-4'!$B$6='Watershed Precip Data'!$F$3,'Watershed Precip Data'!F25,'WS-2, WS-3, &amp; WS-4'!$B$6='Watershed Precip Data'!$G$3,'Watershed Precip Data'!G25,'Watershed Precip Data'!$C$14='Watershed Precip Data'!$H$3,'Watershed Precip Data'!H25,'WS-2, WS-3, &amp; WS-4'!$B$6='Watershed Precip Data'!$I$3,'Watershed Precip Data'!I25,'WS-2, WS-3, &amp; WS-4'!$B$6='Watershed Precip Data'!$J$3,'Watershed Precip Data'!J25,'WS-2, WS-3, &amp; WS-4'!$B$6='Watershed Precip Data'!$K$3,'Watershed Precip Data'!K25)</f>
        <v>#N/A</v>
      </c>
      <c r="I23" s="239" t="e">
        <f>MIN((($L$3*('WS-2, WS-3, &amp; WS-4'!$B$26/43560))),(G23+C23))</f>
        <v>#N/A</v>
      </c>
    </row>
    <row r="24" spans="1:30">
      <c r="A24" s="19">
        <v>1</v>
      </c>
      <c r="B24" s="18">
        <v>22</v>
      </c>
      <c r="C24" s="70" t="e">
        <f>'WS-2, WS-3, &amp; WS-4'!$B$28*'Water Supply Calcs'!$N$7*H24</f>
        <v>#VALUE!</v>
      </c>
      <c r="D24" s="70">
        <v>0</v>
      </c>
      <c r="E24" s="70" t="e">
        <f t="shared" si="0"/>
        <v>#VALUE!</v>
      </c>
      <c r="F24" s="71" t="e">
        <f t="shared" si="1"/>
        <v>#VALUE!</v>
      </c>
      <c r="G24" s="70" t="e">
        <f t="shared" si="2"/>
        <v>#VALUE!</v>
      </c>
      <c r="H24" s="70" t="e">
        <f>_xlfn.IFS('WS-2, WS-3, &amp; WS-4'!$B$6='Watershed Precip Data'!$C$3,'Watershed Precip Data'!C26,'Watershed Precip Data'!$C$14='Watershed Precip Data'!$D$3,'Watershed Precip Data'!D26,'WS-2, WS-3, &amp; WS-4'!$B$6='Watershed Precip Data'!$E$3,'Watershed Precip Data'!E26,'WS-2, WS-3, &amp; WS-4'!$B$6='Watershed Precip Data'!$F$3,'Watershed Precip Data'!F26,'WS-2, WS-3, &amp; WS-4'!$B$6='Watershed Precip Data'!$G$3,'Watershed Precip Data'!G26,'Watershed Precip Data'!$C$14='Watershed Precip Data'!$H$3,'Watershed Precip Data'!H26,'WS-2, WS-3, &amp; WS-4'!$B$6='Watershed Precip Data'!$I$3,'Watershed Precip Data'!I26,'WS-2, WS-3, &amp; WS-4'!$B$6='Watershed Precip Data'!$J$3,'Watershed Precip Data'!J26,'WS-2, WS-3, &amp; WS-4'!$B$6='Watershed Precip Data'!$K$3,'Watershed Precip Data'!K26)</f>
        <v>#N/A</v>
      </c>
      <c r="I24" s="239" t="e">
        <f>MIN((($L$3*('WS-2, WS-3, &amp; WS-4'!$B$26/43560))),(G24+C24))</f>
        <v>#N/A</v>
      </c>
    </row>
    <row r="25" spans="1:30">
      <c r="A25" s="19">
        <v>1</v>
      </c>
      <c r="B25" s="18">
        <v>23</v>
      </c>
      <c r="C25" s="70" t="e">
        <f>'WS-2, WS-3, &amp; WS-4'!$B$28*'Water Supply Calcs'!$N$7*H25</f>
        <v>#VALUE!</v>
      </c>
      <c r="D25" s="70">
        <v>0</v>
      </c>
      <c r="E25" s="70" t="e">
        <f t="shared" si="0"/>
        <v>#VALUE!</v>
      </c>
      <c r="F25" s="71" t="e">
        <f t="shared" si="1"/>
        <v>#VALUE!</v>
      </c>
      <c r="G25" s="70" t="e">
        <f t="shared" si="2"/>
        <v>#VALUE!</v>
      </c>
      <c r="H25" s="70" t="e">
        <f>_xlfn.IFS('WS-2, WS-3, &amp; WS-4'!$B$6='Watershed Precip Data'!$C$3,'Watershed Precip Data'!C27,'Watershed Precip Data'!$C$14='Watershed Precip Data'!$D$3,'Watershed Precip Data'!D27,'WS-2, WS-3, &amp; WS-4'!$B$6='Watershed Precip Data'!$E$3,'Watershed Precip Data'!E27,'WS-2, WS-3, &amp; WS-4'!$B$6='Watershed Precip Data'!$F$3,'Watershed Precip Data'!F27,'WS-2, WS-3, &amp; WS-4'!$B$6='Watershed Precip Data'!$G$3,'Watershed Precip Data'!G27,'Watershed Precip Data'!$C$14='Watershed Precip Data'!$H$3,'Watershed Precip Data'!H27,'WS-2, WS-3, &amp; WS-4'!$B$6='Watershed Precip Data'!$I$3,'Watershed Precip Data'!I27,'WS-2, WS-3, &amp; WS-4'!$B$6='Watershed Precip Data'!$J$3,'Watershed Precip Data'!J27,'WS-2, WS-3, &amp; WS-4'!$B$6='Watershed Precip Data'!$K$3,'Watershed Precip Data'!K27)</f>
        <v>#N/A</v>
      </c>
      <c r="I25" s="239" t="e">
        <f>MIN((($L$3*('WS-2, WS-3, &amp; WS-4'!$B$26/43560))),(G25+C25))</f>
        <v>#N/A</v>
      </c>
    </row>
    <row r="26" spans="1:30">
      <c r="A26" s="19">
        <v>1</v>
      </c>
      <c r="B26" s="18">
        <v>24</v>
      </c>
      <c r="C26" s="70" t="e">
        <f>'WS-2, WS-3, &amp; WS-4'!$B$28*'Water Supply Calcs'!$N$7*H26</f>
        <v>#VALUE!</v>
      </c>
      <c r="D26" s="70">
        <v>0</v>
      </c>
      <c r="E26" s="70" t="e">
        <f t="shared" si="0"/>
        <v>#VALUE!</v>
      </c>
      <c r="F26" s="71" t="e">
        <f t="shared" si="1"/>
        <v>#VALUE!</v>
      </c>
      <c r="G26" s="70" t="e">
        <f t="shared" si="2"/>
        <v>#VALUE!</v>
      </c>
      <c r="H26" s="70" t="e">
        <f>_xlfn.IFS('WS-2, WS-3, &amp; WS-4'!$B$6='Watershed Precip Data'!$C$3,'Watershed Precip Data'!C28,'Watershed Precip Data'!$C$14='Watershed Precip Data'!$D$3,'Watershed Precip Data'!D28,'WS-2, WS-3, &amp; WS-4'!$B$6='Watershed Precip Data'!$E$3,'Watershed Precip Data'!E28,'WS-2, WS-3, &amp; WS-4'!$B$6='Watershed Precip Data'!$F$3,'Watershed Precip Data'!F28,'WS-2, WS-3, &amp; WS-4'!$B$6='Watershed Precip Data'!$G$3,'Watershed Precip Data'!G28,'Watershed Precip Data'!$C$14='Watershed Precip Data'!$H$3,'Watershed Precip Data'!H28,'WS-2, WS-3, &amp; WS-4'!$B$6='Watershed Precip Data'!$I$3,'Watershed Precip Data'!I28,'WS-2, WS-3, &amp; WS-4'!$B$6='Watershed Precip Data'!$J$3,'Watershed Precip Data'!J28,'WS-2, WS-3, &amp; WS-4'!$B$6='Watershed Precip Data'!$K$3,'Watershed Precip Data'!K28)</f>
        <v>#N/A</v>
      </c>
      <c r="I26" s="239" t="e">
        <f>MIN((($L$3*('WS-2, WS-3, &amp; WS-4'!$B$26/43560))),(G26+C26))</f>
        <v>#N/A</v>
      </c>
    </row>
    <row r="27" spans="1:30">
      <c r="A27" s="19">
        <v>1</v>
      </c>
      <c r="B27" s="18">
        <v>25</v>
      </c>
      <c r="C27" s="70" t="e">
        <f>'WS-2, WS-3, &amp; WS-4'!$B$28*'Water Supply Calcs'!$N$7*H27</f>
        <v>#VALUE!</v>
      </c>
      <c r="D27" s="70">
        <v>0</v>
      </c>
      <c r="E27" s="70" t="e">
        <f t="shared" si="0"/>
        <v>#VALUE!</v>
      </c>
      <c r="F27" s="71" t="e">
        <f t="shared" si="1"/>
        <v>#VALUE!</v>
      </c>
      <c r="G27" s="70" t="e">
        <f t="shared" si="2"/>
        <v>#VALUE!</v>
      </c>
      <c r="H27" s="70" t="e">
        <f>_xlfn.IFS('WS-2, WS-3, &amp; WS-4'!$B$6='Watershed Precip Data'!$C$3,'Watershed Precip Data'!C29,'Watershed Precip Data'!$C$14='Watershed Precip Data'!$D$3,'Watershed Precip Data'!D29,'WS-2, WS-3, &amp; WS-4'!$B$6='Watershed Precip Data'!$E$3,'Watershed Precip Data'!E29,'WS-2, WS-3, &amp; WS-4'!$B$6='Watershed Precip Data'!$F$3,'Watershed Precip Data'!F29,'WS-2, WS-3, &amp; WS-4'!$B$6='Watershed Precip Data'!$G$3,'Watershed Precip Data'!G29,'Watershed Precip Data'!$C$14='Watershed Precip Data'!$H$3,'Watershed Precip Data'!H29,'WS-2, WS-3, &amp; WS-4'!$B$6='Watershed Precip Data'!$I$3,'Watershed Precip Data'!I29,'WS-2, WS-3, &amp; WS-4'!$B$6='Watershed Precip Data'!$J$3,'Watershed Precip Data'!J29,'WS-2, WS-3, &amp; WS-4'!$B$6='Watershed Precip Data'!$K$3,'Watershed Precip Data'!K29)</f>
        <v>#N/A</v>
      </c>
      <c r="I27" s="239" t="e">
        <f>MIN((($L$3*('WS-2, WS-3, &amp; WS-4'!$B$26/43560))),(G27+C27))</f>
        <v>#N/A</v>
      </c>
    </row>
    <row r="28" spans="1:30">
      <c r="A28" s="19">
        <v>1</v>
      </c>
      <c r="B28" s="18">
        <v>26</v>
      </c>
      <c r="C28" s="70" t="e">
        <f>'WS-2, WS-3, &amp; WS-4'!$B$28*'Water Supply Calcs'!$N$7*H28</f>
        <v>#VALUE!</v>
      </c>
      <c r="D28" s="70">
        <v>0</v>
      </c>
      <c r="E28" s="70" t="e">
        <f t="shared" si="0"/>
        <v>#VALUE!</v>
      </c>
      <c r="F28" s="71" t="e">
        <f t="shared" si="1"/>
        <v>#VALUE!</v>
      </c>
      <c r="G28" s="70" t="e">
        <f t="shared" si="2"/>
        <v>#VALUE!</v>
      </c>
      <c r="H28" s="70" t="e">
        <f>_xlfn.IFS('WS-2, WS-3, &amp; WS-4'!$B$6='Watershed Precip Data'!$C$3,'Watershed Precip Data'!C30,'Watershed Precip Data'!$C$14='Watershed Precip Data'!$D$3,'Watershed Precip Data'!D30,'WS-2, WS-3, &amp; WS-4'!$B$6='Watershed Precip Data'!$E$3,'Watershed Precip Data'!E30,'WS-2, WS-3, &amp; WS-4'!$B$6='Watershed Precip Data'!$F$3,'Watershed Precip Data'!F30,'WS-2, WS-3, &amp; WS-4'!$B$6='Watershed Precip Data'!$G$3,'Watershed Precip Data'!G30,'Watershed Precip Data'!$C$14='Watershed Precip Data'!$H$3,'Watershed Precip Data'!H30,'WS-2, WS-3, &amp; WS-4'!$B$6='Watershed Precip Data'!$I$3,'Watershed Precip Data'!I30,'WS-2, WS-3, &amp; WS-4'!$B$6='Watershed Precip Data'!$J$3,'Watershed Precip Data'!J30,'WS-2, WS-3, &amp; WS-4'!$B$6='Watershed Precip Data'!$K$3,'Watershed Precip Data'!K30)</f>
        <v>#N/A</v>
      </c>
      <c r="I28" s="239" t="e">
        <f>MIN((($L$3*('WS-2, WS-3, &amp; WS-4'!$B$26/43560))),(G28+C28))</f>
        <v>#N/A</v>
      </c>
    </row>
    <row r="29" spans="1:30">
      <c r="A29" s="19">
        <v>1</v>
      </c>
      <c r="B29" s="18">
        <v>27</v>
      </c>
      <c r="C29" s="70" t="e">
        <f>'WS-2, WS-3, &amp; WS-4'!$B$28*'Water Supply Calcs'!$N$7*H29</f>
        <v>#VALUE!</v>
      </c>
      <c r="D29" s="70">
        <v>0</v>
      </c>
      <c r="E29" s="70" t="e">
        <f t="shared" si="0"/>
        <v>#VALUE!</v>
      </c>
      <c r="F29" s="71" t="e">
        <f t="shared" si="1"/>
        <v>#VALUE!</v>
      </c>
      <c r="G29" s="70" t="e">
        <f t="shared" si="2"/>
        <v>#VALUE!</v>
      </c>
      <c r="H29" s="70" t="e">
        <f>_xlfn.IFS('WS-2, WS-3, &amp; WS-4'!$B$6='Watershed Precip Data'!$C$3,'Watershed Precip Data'!C31,'Watershed Precip Data'!$C$14='Watershed Precip Data'!$D$3,'Watershed Precip Data'!D31,'WS-2, WS-3, &amp; WS-4'!$B$6='Watershed Precip Data'!$E$3,'Watershed Precip Data'!E31,'WS-2, WS-3, &amp; WS-4'!$B$6='Watershed Precip Data'!$F$3,'Watershed Precip Data'!F31,'WS-2, WS-3, &amp; WS-4'!$B$6='Watershed Precip Data'!$G$3,'Watershed Precip Data'!G31,'Watershed Precip Data'!$C$14='Watershed Precip Data'!$H$3,'Watershed Precip Data'!H31,'WS-2, WS-3, &amp; WS-4'!$B$6='Watershed Precip Data'!$I$3,'Watershed Precip Data'!I31,'WS-2, WS-3, &amp; WS-4'!$B$6='Watershed Precip Data'!$J$3,'Watershed Precip Data'!J31,'WS-2, WS-3, &amp; WS-4'!$B$6='Watershed Precip Data'!$K$3,'Watershed Precip Data'!K31)</f>
        <v>#N/A</v>
      </c>
      <c r="I29" s="239" t="e">
        <f>MIN((($L$3*('WS-2, WS-3, &amp; WS-4'!$B$26/43560))),(G29+C29))</f>
        <v>#N/A</v>
      </c>
    </row>
    <row r="30" spans="1:30">
      <c r="A30" s="19">
        <v>1</v>
      </c>
      <c r="B30" s="18">
        <v>28</v>
      </c>
      <c r="C30" s="70" t="e">
        <f>'WS-2, WS-3, &amp; WS-4'!$B$28*'Water Supply Calcs'!$N$7*H30</f>
        <v>#VALUE!</v>
      </c>
      <c r="D30" s="70">
        <v>0</v>
      </c>
      <c r="E30" s="70" t="e">
        <f t="shared" si="0"/>
        <v>#VALUE!</v>
      </c>
      <c r="F30" s="71" t="e">
        <f t="shared" si="1"/>
        <v>#VALUE!</v>
      </c>
      <c r="G30" s="70" t="e">
        <f t="shared" si="2"/>
        <v>#VALUE!</v>
      </c>
      <c r="H30" s="70" t="e">
        <f>_xlfn.IFS('WS-2, WS-3, &amp; WS-4'!$B$6='Watershed Precip Data'!$C$3,'Watershed Precip Data'!C32,'Watershed Precip Data'!$C$14='Watershed Precip Data'!$D$3,'Watershed Precip Data'!D32,'WS-2, WS-3, &amp; WS-4'!$B$6='Watershed Precip Data'!$E$3,'Watershed Precip Data'!E32,'WS-2, WS-3, &amp; WS-4'!$B$6='Watershed Precip Data'!$F$3,'Watershed Precip Data'!F32,'WS-2, WS-3, &amp; WS-4'!$B$6='Watershed Precip Data'!$G$3,'Watershed Precip Data'!G32,'Watershed Precip Data'!$C$14='Watershed Precip Data'!$H$3,'Watershed Precip Data'!H32,'WS-2, WS-3, &amp; WS-4'!$B$6='Watershed Precip Data'!$I$3,'Watershed Precip Data'!I32,'WS-2, WS-3, &amp; WS-4'!$B$6='Watershed Precip Data'!$J$3,'Watershed Precip Data'!J32,'WS-2, WS-3, &amp; WS-4'!$B$6='Watershed Precip Data'!$K$3,'Watershed Precip Data'!K32)</f>
        <v>#N/A</v>
      </c>
      <c r="I30" s="239" t="e">
        <f>MIN((($L$3*('WS-2, WS-3, &amp; WS-4'!$B$26/43560))),(G30+C30))</f>
        <v>#N/A</v>
      </c>
    </row>
    <row r="31" spans="1:30">
      <c r="A31" s="19">
        <v>1</v>
      </c>
      <c r="B31" s="18">
        <v>29</v>
      </c>
      <c r="C31" s="70" t="e">
        <f>'WS-2, WS-3, &amp; WS-4'!$B$28*'Water Supply Calcs'!$N$7*H31</f>
        <v>#VALUE!</v>
      </c>
      <c r="D31" s="70">
        <v>0</v>
      </c>
      <c r="E31" s="70" t="e">
        <f t="shared" si="0"/>
        <v>#VALUE!</v>
      </c>
      <c r="F31" s="71" t="e">
        <f t="shared" si="1"/>
        <v>#VALUE!</v>
      </c>
      <c r="G31" s="70" t="e">
        <f t="shared" si="2"/>
        <v>#VALUE!</v>
      </c>
      <c r="H31" s="70" t="e">
        <f>_xlfn.IFS('WS-2, WS-3, &amp; WS-4'!$B$6='Watershed Precip Data'!$C$3,'Watershed Precip Data'!C33,'Watershed Precip Data'!$C$14='Watershed Precip Data'!$D$3,'Watershed Precip Data'!D33,'WS-2, WS-3, &amp; WS-4'!$B$6='Watershed Precip Data'!$E$3,'Watershed Precip Data'!E33,'WS-2, WS-3, &amp; WS-4'!$B$6='Watershed Precip Data'!$F$3,'Watershed Precip Data'!F33,'WS-2, WS-3, &amp; WS-4'!$B$6='Watershed Precip Data'!$G$3,'Watershed Precip Data'!G33,'Watershed Precip Data'!$C$14='Watershed Precip Data'!$H$3,'Watershed Precip Data'!H33,'WS-2, WS-3, &amp; WS-4'!$B$6='Watershed Precip Data'!$I$3,'Watershed Precip Data'!I33,'WS-2, WS-3, &amp; WS-4'!$B$6='Watershed Precip Data'!$J$3,'Watershed Precip Data'!J33,'WS-2, WS-3, &amp; WS-4'!$B$6='Watershed Precip Data'!$K$3,'Watershed Precip Data'!K33)</f>
        <v>#N/A</v>
      </c>
      <c r="I31" s="239" t="e">
        <f>MIN((($L$3*('WS-2, WS-3, &amp; WS-4'!$B$26/43560))),(G31+C31))</f>
        <v>#N/A</v>
      </c>
    </row>
    <row r="32" spans="1:30">
      <c r="A32" s="19">
        <v>1</v>
      </c>
      <c r="B32" s="18">
        <v>30</v>
      </c>
      <c r="C32" s="70" t="e">
        <f>'WS-2, WS-3, &amp; WS-4'!$B$28*'Water Supply Calcs'!$N$7*H32</f>
        <v>#VALUE!</v>
      </c>
      <c r="D32" s="70">
        <v>0</v>
      </c>
      <c r="E32" s="70" t="e">
        <f t="shared" si="0"/>
        <v>#VALUE!</v>
      </c>
      <c r="F32" s="71" t="e">
        <f t="shared" si="1"/>
        <v>#VALUE!</v>
      </c>
      <c r="G32" s="70" t="e">
        <f t="shared" si="2"/>
        <v>#VALUE!</v>
      </c>
      <c r="H32" s="70" t="e">
        <f>_xlfn.IFS('WS-2, WS-3, &amp; WS-4'!$B$6='Watershed Precip Data'!$C$3,'Watershed Precip Data'!C34,'Watershed Precip Data'!$C$14='Watershed Precip Data'!$D$3,'Watershed Precip Data'!D34,'WS-2, WS-3, &amp; WS-4'!$B$6='Watershed Precip Data'!$E$3,'Watershed Precip Data'!E34,'WS-2, WS-3, &amp; WS-4'!$B$6='Watershed Precip Data'!$F$3,'Watershed Precip Data'!F34,'WS-2, WS-3, &amp; WS-4'!$B$6='Watershed Precip Data'!$G$3,'Watershed Precip Data'!G34,'Watershed Precip Data'!$C$14='Watershed Precip Data'!$H$3,'Watershed Precip Data'!H34,'WS-2, WS-3, &amp; WS-4'!$B$6='Watershed Precip Data'!$I$3,'Watershed Precip Data'!I34,'WS-2, WS-3, &amp; WS-4'!$B$6='Watershed Precip Data'!$J$3,'Watershed Precip Data'!J34,'WS-2, WS-3, &amp; WS-4'!$B$6='Watershed Precip Data'!$K$3,'Watershed Precip Data'!K34)</f>
        <v>#N/A</v>
      </c>
      <c r="I32" s="239" t="e">
        <f>MIN((($L$3*('WS-2, WS-3, &amp; WS-4'!$B$26/43560))),(G32+C32))</f>
        <v>#N/A</v>
      </c>
    </row>
    <row r="33" spans="1:9">
      <c r="A33" s="19">
        <v>1</v>
      </c>
      <c r="B33" s="18">
        <v>31</v>
      </c>
      <c r="C33" s="70" t="e">
        <f>'WS-2, WS-3, &amp; WS-4'!$B$28*'Water Supply Calcs'!$N$7*H33</f>
        <v>#VALUE!</v>
      </c>
      <c r="D33" s="70">
        <v>0</v>
      </c>
      <c r="E33" s="70" t="e">
        <f t="shared" si="0"/>
        <v>#VALUE!</v>
      </c>
      <c r="F33" s="71" t="e">
        <f t="shared" si="1"/>
        <v>#VALUE!</v>
      </c>
      <c r="G33" s="70" t="e">
        <f t="shared" si="2"/>
        <v>#VALUE!</v>
      </c>
      <c r="H33" s="70" t="e">
        <f>_xlfn.IFS('WS-2, WS-3, &amp; WS-4'!$B$6='Watershed Precip Data'!$C$3,'Watershed Precip Data'!C35,'Watershed Precip Data'!$C$14='Watershed Precip Data'!$D$3,'Watershed Precip Data'!D35,'WS-2, WS-3, &amp; WS-4'!$B$6='Watershed Precip Data'!$E$3,'Watershed Precip Data'!E35,'WS-2, WS-3, &amp; WS-4'!$B$6='Watershed Precip Data'!$F$3,'Watershed Precip Data'!F35,'WS-2, WS-3, &amp; WS-4'!$B$6='Watershed Precip Data'!$G$3,'Watershed Precip Data'!G35,'Watershed Precip Data'!$C$14='Watershed Precip Data'!$H$3,'Watershed Precip Data'!H35,'WS-2, WS-3, &amp; WS-4'!$B$6='Watershed Precip Data'!$I$3,'Watershed Precip Data'!I35,'WS-2, WS-3, &amp; WS-4'!$B$6='Watershed Precip Data'!$J$3,'Watershed Precip Data'!J35,'WS-2, WS-3, &amp; WS-4'!$B$6='Watershed Precip Data'!$K$3,'Watershed Precip Data'!K35)</f>
        <v>#N/A</v>
      </c>
      <c r="I33" s="239" t="e">
        <f>MIN((($L$3*('WS-2, WS-3, &amp; WS-4'!$B$26/43560))),(G33+C33))</f>
        <v>#N/A</v>
      </c>
    </row>
    <row r="34" spans="1:9">
      <c r="A34" s="19">
        <v>2</v>
      </c>
      <c r="B34" s="18">
        <v>1</v>
      </c>
      <c r="C34" s="70" t="e">
        <f>'WS-2, WS-3, &amp; WS-4'!$B$28*'Water Supply Calcs'!$N$7*H34</f>
        <v>#VALUE!</v>
      </c>
      <c r="D34" s="70">
        <v>0</v>
      </c>
      <c r="E34" s="70" t="e">
        <f t="shared" si="0"/>
        <v>#VALUE!</v>
      </c>
      <c r="F34" s="71" t="e">
        <f t="shared" si="1"/>
        <v>#VALUE!</v>
      </c>
      <c r="G34" s="70" t="e">
        <f t="shared" si="2"/>
        <v>#VALUE!</v>
      </c>
      <c r="H34" s="70" t="e">
        <f>_xlfn.IFS('WS-2, WS-3, &amp; WS-4'!$B$6='Watershed Precip Data'!$C$3,'Watershed Precip Data'!C36,'Watershed Precip Data'!$C$14='Watershed Precip Data'!$D$3,'Watershed Precip Data'!D36,'WS-2, WS-3, &amp; WS-4'!$B$6='Watershed Precip Data'!$E$3,'Watershed Precip Data'!E36,'WS-2, WS-3, &amp; WS-4'!$B$6='Watershed Precip Data'!$F$3,'Watershed Precip Data'!F36,'WS-2, WS-3, &amp; WS-4'!$B$6='Watershed Precip Data'!$G$3,'Watershed Precip Data'!G36,'Watershed Precip Data'!$C$14='Watershed Precip Data'!$H$3,'Watershed Precip Data'!H36,'WS-2, WS-3, &amp; WS-4'!$B$6='Watershed Precip Data'!$I$3,'Watershed Precip Data'!I36,'WS-2, WS-3, &amp; WS-4'!$B$6='Watershed Precip Data'!$J$3,'Watershed Precip Data'!J36,'WS-2, WS-3, &amp; WS-4'!$B$6='Watershed Precip Data'!$K$3,'Watershed Precip Data'!K36)</f>
        <v>#N/A</v>
      </c>
      <c r="I34" s="239" t="e">
        <f>MIN((($L$3*('WS-2, WS-3, &amp; WS-4'!$B$26/43560))),(G34+C34))</f>
        <v>#N/A</v>
      </c>
    </row>
    <row r="35" spans="1:9">
      <c r="A35" s="19">
        <v>2</v>
      </c>
      <c r="B35" s="18">
        <v>2</v>
      </c>
      <c r="C35" s="70" t="e">
        <f>'WS-2, WS-3, &amp; WS-4'!$B$28*'Water Supply Calcs'!$N$7*H35</f>
        <v>#VALUE!</v>
      </c>
      <c r="D35" s="70">
        <v>0</v>
      </c>
      <c r="E35" s="70" t="e">
        <f t="shared" si="0"/>
        <v>#VALUE!</v>
      </c>
      <c r="F35" s="71" t="e">
        <f t="shared" si="1"/>
        <v>#VALUE!</v>
      </c>
      <c r="G35" s="70" t="e">
        <f t="shared" si="2"/>
        <v>#VALUE!</v>
      </c>
      <c r="H35" s="70" t="e">
        <f>_xlfn.IFS('WS-2, WS-3, &amp; WS-4'!$B$6='Watershed Precip Data'!$C$3,'Watershed Precip Data'!C37,'Watershed Precip Data'!$C$14='Watershed Precip Data'!$D$3,'Watershed Precip Data'!D37,'WS-2, WS-3, &amp; WS-4'!$B$6='Watershed Precip Data'!$E$3,'Watershed Precip Data'!E37,'WS-2, WS-3, &amp; WS-4'!$B$6='Watershed Precip Data'!$F$3,'Watershed Precip Data'!F37,'WS-2, WS-3, &amp; WS-4'!$B$6='Watershed Precip Data'!$G$3,'Watershed Precip Data'!G37,'Watershed Precip Data'!$C$14='Watershed Precip Data'!$H$3,'Watershed Precip Data'!H37,'WS-2, WS-3, &amp; WS-4'!$B$6='Watershed Precip Data'!$I$3,'Watershed Precip Data'!I37,'WS-2, WS-3, &amp; WS-4'!$B$6='Watershed Precip Data'!$J$3,'Watershed Precip Data'!J37,'WS-2, WS-3, &amp; WS-4'!$B$6='Watershed Precip Data'!$K$3,'Watershed Precip Data'!K37)</f>
        <v>#N/A</v>
      </c>
      <c r="I35" s="239" t="e">
        <f>MIN((($L$3*('WS-2, WS-3, &amp; WS-4'!$B$26/43560))),(G35+C35))</f>
        <v>#N/A</v>
      </c>
    </row>
    <row r="36" spans="1:9">
      <c r="A36" s="19">
        <v>2</v>
      </c>
      <c r="B36" s="18">
        <v>3</v>
      </c>
      <c r="C36" s="70" t="e">
        <f>'WS-2, WS-3, &amp; WS-4'!$B$28*'Water Supply Calcs'!$N$7*H36</f>
        <v>#VALUE!</v>
      </c>
      <c r="D36" s="70">
        <v>0</v>
      </c>
      <c r="E36" s="70" t="e">
        <f t="shared" si="0"/>
        <v>#VALUE!</v>
      </c>
      <c r="F36" s="71" t="e">
        <f t="shared" si="1"/>
        <v>#VALUE!</v>
      </c>
      <c r="G36" s="70" t="e">
        <f t="shared" si="2"/>
        <v>#VALUE!</v>
      </c>
      <c r="H36" s="70" t="e">
        <f>_xlfn.IFS('WS-2, WS-3, &amp; WS-4'!$B$6='Watershed Precip Data'!$C$3,'Watershed Precip Data'!C38,'Watershed Precip Data'!$C$14='Watershed Precip Data'!$D$3,'Watershed Precip Data'!D38,'WS-2, WS-3, &amp; WS-4'!$B$6='Watershed Precip Data'!$E$3,'Watershed Precip Data'!E38,'WS-2, WS-3, &amp; WS-4'!$B$6='Watershed Precip Data'!$F$3,'Watershed Precip Data'!F38,'WS-2, WS-3, &amp; WS-4'!$B$6='Watershed Precip Data'!$G$3,'Watershed Precip Data'!G38,'Watershed Precip Data'!$C$14='Watershed Precip Data'!$H$3,'Watershed Precip Data'!H38,'WS-2, WS-3, &amp; WS-4'!$B$6='Watershed Precip Data'!$I$3,'Watershed Precip Data'!I38,'WS-2, WS-3, &amp; WS-4'!$B$6='Watershed Precip Data'!$J$3,'Watershed Precip Data'!J38,'WS-2, WS-3, &amp; WS-4'!$B$6='Watershed Precip Data'!$K$3,'Watershed Precip Data'!K38)</f>
        <v>#N/A</v>
      </c>
      <c r="I36" s="239" t="e">
        <f>MIN((($L$3*('WS-2, WS-3, &amp; WS-4'!$B$26/43560))),(G36+C36))</f>
        <v>#N/A</v>
      </c>
    </row>
    <row r="37" spans="1:9">
      <c r="A37" s="19">
        <v>2</v>
      </c>
      <c r="B37" s="18">
        <v>4</v>
      </c>
      <c r="C37" s="70" t="e">
        <f>'WS-2, WS-3, &amp; WS-4'!$B$28*'Water Supply Calcs'!$N$7*H37</f>
        <v>#VALUE!</v>
      </c>
      <c r="D37" s="70">
        <v>0</v>
      </c>
      <c r="E37" s="70" t="e">
        <f t="shared" si="0"/>
        <v>#VALUE!</v>
      </c>
      <c r="F37" s="71" t="e">
        <f t="shared" si="1"/>
        <v>#VALUE!</v>
      </c>
      <c r="G37" s="70" t="e">
        <f t="shared" si="2"/>
        <v>#VALUE!</v>
      </c>
      <c r="H37" s="70" t="e">
        <f>_xlfn.IFS('WS-2, WS-3, &amp; WS-4'!$B$6='Watershed Precip Data'!$C$3,'Watershed Precip Data'!C39,'Watershed Precip Data'!$C$14='Watershed Precip Data'!$D$3,'Watershed Precip Data'!D39,'WS-2, WS-3, &amp; WS-4'!$B$6='Watershed Precip Data'!$E$3,'Watershed Precip Data'!E39,'WS-2, WS-3, &amp; WS-4'!$B$6='Watershed Precip Data'!$F$3,'Watershed Precip Data'!F39,'WS-2, WS-3, &amp; WS-4'!$B$6='Watershed Precip Data'!$G$3,'Watershed Precip Data'!G39,'Watershed Precip Data'!$C$14='Watershed Precip Data'!$H$3,'Watershed Precip Data'!H39,'WS-2, WS-3, &amp; WS-4'!$B$6='Watershed Precip Data'!$I$3,'Watershed Precip Data'!I39,'WS-2, WS-3, &amp; WS-4'!$B$6='Watershed Precip Data'!$J$3,'Watershed Precip Data'!J39,'WS-2, WS-3, &amp; WS-4'!$B$6='Watershed Precip Data'!$K$3,'Watershed Precip Data'!K39)</f>
        <v>#N/A</v>
      </c>
      <c r="I37" s="239" t="e">
        <f>MIN((($L$3*('WS-2, WS-3, &amp; WS-4'!$B$26/43560))),(G37+C37))</f>
        <v>#N/A</v>
      </c>
    </row>
    <row r="38" spans="1:9">
      <c r="A38" s="19">
        <v>2</v>
      </c>
      <c r="B38" s="18">
        <v>5</v>
      </c>
      <c r="C38" s="70" t="e">
        <f>'WS-2, WS-3, &amp; WS-4'!$B$28*'Water Supply Calcs'!$N$7*H38</f>
        <v>#VALUE!</v>
      </c>
      <c r="D38" s="70">
        <v>0</v>
      </c>
      <c r="E38" s="70" t="e">
        <f t="shared" si="0"/>
        <v>#VALUE!</v>
      </c>
      <c r="F38" s="71" t="e">
        <f t="shared" si="1"/>
        <v>#VALUE!</v>
      </c>
      <c r="G38" s="70" t="e">
        <f t="shared" si="2"/>
        <v>#VALUE!</v>
      </c>
      <c r="H38" s="70" t="e">
        <f>_xlfn.IFS('WS-2, WS-3, &amp; WS-4'!$B$6='Watershed Precip Data'!$C$3,'Watershed Precip Data'!C40,'Watershed Precip Data'!$C$14='Watershed Precip Data'!$D$3,'Watershed Precip Data'!D40,'WS-2, WS-3, &amp; WS-4'!$B$6='Watershed Precip Data'!$E$3,'Watershed Precip Data'!E40,'WS-2, WS-3, &amp; WS-4'!$B$6='Watershed Precip Data'!$F$3,'Watershed Precip Data'!F40,'WS-2, WS-3, &amp; WS-4'!$B$6='Watershed Precip Data'!$G$3,'Watershed Precip Data'!G40,'Watershed Precip Data'!$C$14='Watershed Precip Data'!$H$3,'Watershed Precip Data'!H40,'WS-2, WS-3, &amp; WS-4'!$B$6='Watershed Precip Data'!$I$3,'Watershed Precip Data'!I40,'WS-2, WS-3, &amp; WS-4'!$B$6='Watershed Precip Data'!$J$3,'Watershed Precip Data'!J40,'WS-2, WS-3, &amp; WS-4'!$B$6='Watershed Precip Data'!$K$3,'Watershed Precip Data'!K40)</f>
        <v>#N/A</v>
      </c>
      <c r="I38" s="239" t="e">
        <f>MIN((($L$3*('WS-2, WS-3, &amp; WS-4'!$B$26/43560))),(G38+C38))</f>
        <v>#N/A</v>
      </c>
    </row>
    <row r="39" spans="1:9">
      <c r="A39" s="19">
        <v>2</v>
      </c>
      <c r="B39" s="18">
        <v>6</v>
      </c>
      <c r="C39" s="70" t="e">
        <f>'WS-2, WS-3, &amp; WS-4'!$B$28*'Water Supply Calcs'!$N$7*H39</f>
        <v>#VALUE!</v>
      </c>
      <c r="D39" s="70">
        <v>0</v>
      </c>
      <c r="E39" s="70" t="e">
        <f t="shared" si="0"/>
        <v>#VALUE!</v>
      </c>
      <c r="F39" s="71" t="e">
        <f t="shared" si="1"/>
        <v>#VALUE!</v>
      </c>
      <c r="G39" s="70" t="e">
        <f t="shared" si="2"/>
        <v>#VALUE!</v>
      </c>
      <c r="H39" s="70" t="e">
        <f>_xlfn.IFS('WS-2, WS-3, &amp; WS-4'!$B$6='Watershed Precip Data'!$C$3,'Watershed Precip Data'!C41,'Watershed Precip Data'!$C$14='Watershed Precip Data'!$D$3,'Watershed Precip Data'!D41,'WS-2, WS-3, &amp; WS-4'!$B$6='Watershed Precip Data'!$E$3,'Watershed Precip Data'!E41,'WS-2, WS-3, &amp; WS-4'!$B$6='Watershed Precip Data'!$F$3,'Watershed Precip Data'!F41,'WS-2, WS-3, &amp; WS-4'!$B$6='Watershed Precip Data'!$G$3,'Watershed Precip Data'!G41,'Watershed Precip Data'!$C$14='Watershed Precip Data'!$H$3,'Watershed Precip Data'!H41,'WS-2, WS-3, &amp; WS-4'!$B$6='Watershed Precip Data'!$I$3,'Watershed Precip Data'!I41,'WS-2, WS-3, &amp; WS-4'!$B$6='Watershed Precip Data'!$J$3,'Watershed Precip Data'!J41,'WS-2, WS-3, &amp; WS-4'!$B$6='Watershed Precip Data'!$K$3,'Watershed Precip Data'!K41)</f>
        <v>#N/A</v>
      </c>
      <c r="I39" s="239" t="e">
        <f>MIN((($L$3*('WS-2, WS-3, &amp; WS-4'!$B$26/43560))),(G39+C39))</f>
        <v>#N/A</v>
      </c>
    </row>
    <row r="40" spans="1:9">
      <c r="A40" s="19">
        <v>2</v>
      </c>
      <c r="B40" s="18">
        <v>7</v>
      </c>
      <c r="C40" s="70" t="e">
        <f>'WS-2, WS-3, &amp; WS-4'!$B$28*'Water Supply Calcs'!$N$7*H40</f>
        <v>#VALUE!</v>
      </c>
      <c r="D40" s="70">
        <v>0</v>
      </c>
      <c r="E40" s="70" t="e">
        <f t="shared" si="0"/>
        <v>#VALUE!</v>
      </c>
      <c r="F40" s="71" t="e">
        <f t="shared" si="1"/>
        <v>#VALUE!</v>
      </c>
      <c r="G40" s="70" t="e">
        <f t="shared" si="2"/>
        <v>#VALUE!</v>
      </c>
      <c r="H40" s="70" t="e">
        <f>_xlfn.IFS('WS-2, WS-3, &amp; WS-4'!$B$6='Watershed Precip Data'!$C$3,'Watershed Precip Data'!C42,'Watershed Precip Data'!$C$14='Watershed Precip Data'!$D$3,'Watershed Precip Data'!D42,'WS-2, WS-3, &amp; WS-4'!$B$6='Watershed Precip Data'!$E$3,'Watershed Precip Data'!E42,'WS-2, WS-3, &amp; WS-4'!$B$6='Watershed Precip Data'!$F$3,'Watershed Precip Data'!F42,'WS-2, WS-3, &amp; WS-4'!$B$6='Watershed Precip Data'!$G$3,'Watershed Precip Data'!G42,'Watershed Precip Data'!$C$14='Watershed Precip Data'!$H$3,'Watershed Precip Data'!H42,'WS-2, WS-3, &amp; WS-4'!$B$6='Watershed Precip Data'!$I$3,'Watershed Precip Data'!I42,'WS-2, WS-3, &amp; WS-4'!$B$6='Watershed Precip Data'!$J$3,'Watershed Precip Data'!J42,'WS-2, WS-3, &amp; WS-4'!$B$6='Watershed Precip Data'!$K$3,'Watershed Precip Data'!K42)</f>
        <v>#N/A</v>
      </c>
      <c r="I40" s="239" t="e">
        <f>MIN((($L$3*('WS-2, WS-3, &amp; WS-4'!$B$26/43560))),(G40+C40))</f>
        <v>#N/A</v>
      </c>
    </row>
    <row r="41" spans="1:9">
      <c r="A41" s="19">
        <v>2</v>
      </c>
      <c r="B41" s="18">
        <v>8</v>
      </c>
      <c r="C41" s="70" t="e">
        <f>'WS-2, WS-3, &amp; WS-4'!$B$28*'Water Supply Calcs'!$N$7*H41</f>
        <v>#VALUE!</v>
      </c>
      <c r="D41" s="70">
        <v>0</v>
      </c>
      <c r="E41" s="70" t="e">
        <f t="shared" si="0"/>
        <v>#VALUE!</v>
      </c>
      <c r="F41" s="71" t="e">
        <f t="shared" si="1"/>
        <v>#VALUE!</v>
      </c>
      <c r="G41" s="70" t="e">
        <f t="shared" si="2"/>
        <v>#VALUE!</v>
      </c>
      <c r="H41" s="70" t="e">
        <f>_xlfn.IFS('WS-2, WS-3, &amp; WS-4'!$B$6='Watershed Precip Data'!$C$3,'Watershed Precip Data'!C43,'Watershed Precip Data'!$C$14='Watershed Precip Data'!$D$3,'Watershed Precip Data'!D43,'WS-2, WS-3, &amp; WS-4'!$B$6='Watershed Precip Data'!$E$3,'Watershed Precip Data'!E43,'WS-2, WS-3, &amp; WS-4'!$B$6='Watershed Precip Data'!$F$3,'Watershed Precip Data'!F43,'WS-2, WS-3, &amp; WS-4'!$B$6='Watershed Precip Data'!$G$3,'Watershed Precip Data'!G43,'Watershed Precip Data'!$C$14='Watershed Precip Data'!$H$3,'Watershed Precip Data'!H43,'WS-2, WS-3, &amp; WS-4'!$B$6='Watershed Precip Data'!$I$3,'Watershed Precip Data'!I43,'WS-2, WS-3, &amp; WS-4'!$B$6='Watershed Precip Data'!$J$3,'Watershed Precip Data'!J43,'WS-2, WS-3, &amp; WS-4'!$B$6='Watershed Precip Data'!$K$3,'Watershed Precip Data'!K43)</f>
        <v>#N/A</v>
      </c>
      <c r="I41" s="239" t="e">
        <f>MIN((($L$3*('WS-2, WS-3, &amp; WS-4'!$B$26/43560))),(G41+C41))</f>
        <v>#N/A</v>
      </c>
    </row>
    <row r="42" spans="1:9">
      <c r="A42" s="19">
        <v>2</v>
      </c>
      <c r="B42" s="18">
        <v>9</v>
      </c>
      <c r="C42" s="70" t="e">
        <f>'WS-2, WS-3, &amp; WS-4'!$B$28*'Water Supply Calcs'!$N$7*H42</f>
        <v>#VALUE!</v>
      </c>
      <c r="D42" s="70">
        <v>0</v>
      </c>
      <c r="E42" s="70" t="e">
        <f t="shared" si="0"/>
        <v>#VALUE!</v>
      </c>
      <c r="F42" s="71" t="e">
        <f t="shared" si="1"/>
        <v>#VALUE!</v>
      </c>
      <c r="G42" s="70" t="e">
        <f t="shared" si="2"/>
        <v>#VALUE!</v>
      </c>
      <c r="H42" s="70" t="e">
        <f>_xlfn.IFS('WS-2, WS-3, &amp; WS-4'!$B$6='Watershed Precip Data'!$C$3,'Watershed Precip Data'!C44,'Watershed Precip Data'!$C$14='Watershed Precip Data'!$D$3,'Watershed Precip Data'!D44,'WS-2, WS-3, &amp; WS-4'!$B$6='Watershed Precip Data'!$E$3,'Watershed Precip Data'!E44,'WS-2, WS-3, &amp; WS-4'!$B$6='Watershed Precip Data'!$F$3,'Watershed Precip Data'!F44,'WS-2, WS-3, &amp; WS-4'!$B$6='Watershed Precip Data'!$G$3,'Watershed Precip Data'!G44,'Watershed Precip Data'!$C$14='Watershed Precip Data'!$H$3,'Watershed Precip Data'!H44,'WS-2, WS-3, &amp; WS-4'!$B$6='Watershed Precip Data'!$I$3,'Watershed Precip Data'!I44,'WS-2, WS-3, &amp; WS-4'!$B$6='Watershed Precip Data'!$J$3,'Watershed Precip Data'!J44,'WS-2, WS-3, &amp; WS-4'!$B$6='Watershed Precip Data'!$K$3,'Watershed Precip Data'!K44)</f>
        <v>#N/A</v>
      </c>
      <c r="I42" s="239" t="e">
        <f>MIN((($L$3*('WS-2, WS-3, &amp; WS-4'!$B$26/43560))),(G42+C42))</f>
        <v>#N/A</v>
      </c>
    </row>
    <row r="43" spans="1:9">
      <c r="A43" s="19">
        <v>2</v>
      </c>
      <c r="B43" s="18">
        <v>10</v>
      </c>
      <c r="C43" s="70" t="e">
        <f>'WS-2, WS-3, &amp; WS-4'!$B$28*'Water Supply Calcs'!$N$7*H43</f>
        <v>#VALUE!</v>
      </c>
      <c r="D43" s="70">
        <v>0</v>
      </c>
      <c r="E43" s="70" t="e">
        <f t="shared" si="0"/>
        <v>#VALUE!</v>
      </c>
      <c r="F43" s="71" t="e">
        <f t="shared" si="1"/>
        <v>#VALUE!</v>
      </c>
      <c r="G43" s="70" t="e">
        <f t="shared" si="2"/>
        <v>#VALUE!</v>
      </c>
      <c r="H43" s="70" t="e">
        <f>_xlfn.IFS('WS-2, WS-3, &amp; WS-4'!$B$6='Watershed Precip Data'!$C$3,'Watershed Precip Data'!C45,'Watershed Precip Data'!$C$14='Watershed Precip Data'!$D$3,'Watershed Precip Data'!D45,'WS-2, WS-3, &amp; WS-4'!$B$6='Watershed Precip Data'!$E$3,'Watershed Precip Data'!E45,'WS-2, WS-3, &amp; WS-4'!$B$6='Watershed Precip Data'!$F$3,'Watershed Precip Data'!F45,'WS-2, WS-3, &amp; WS-4'!$B$6='Watershed Precip Data'!$G$3,'Watershed Precip Data'!G45,'Watershed Precip Data'!$C$14='Watershed Precip Data'!$H$3,'Watershed Precip Data'!H45,'WS-2, WS-3, &amp; WS-4'!$B$6='Watershed Precip Data'!$I$3,'Watershed Precip Data'!I45,'WS-2, WS-3, &amp; WS-4'!$B$6='Watershed Precip Data'!$J$3,'Watershed Precip Data'!J45,'WS-2, WS-3, &amp; WS-4'!$B$6='Watershed Precip Data'!$K$3,'Watershed Precip Data'!K45)</f>
        <v>#N/A</v>
      </c>
      <c r="I43" s="239" t="e">
        <f>MIN((($L$3*('WS-2, WS-3, &amp; WS-4'!$B$26/43560))),(G43+C43))</f>
        <v>#N/A</v>
      </c>
    </row>
    <row r="44" spans="1:9">
      <c r="A44" s="19">
        <v>2</v>
      </c>
      <c r="B44" s="18">
        <v>11</v>
      </c>
      <c r="C44" s="70" t="e">
        <f>'WS-2, WS-3, &amp; WS-4'!$B$28*'Water Supply Calcs'!$N$7*H44</f>
        <v>#VALUE!</v>
      </c>
      <c r="D44" s="70">
        <v>0</v>
      </c>
      <c r="E44" s="70" t="e">
        <f t="shared" si="0"/>
        <v>#VALUE!</v>
      </c>
      <c r="F44" s="71" t="e">
        <f t="shared" si="1"/>
        <v>#VALUE!</v>
      </c>
      <c r="G44" s="70" t="e">
        <f t="shared" si="2"/>
        <v>#VALUE!</v>
      </c>
      <c r="H44" s="70" t="e">
        <f>_xlfn.IFS('WS-2, WS-3, &amp; WS-4'!$B$6='Watershed Precip Data'!$C$3,'Watershed Precip Data'!C46,'Watershed Precip Data'!$C$14='Watershed Precip Data'!$D$3,'Watershed Precip Data'!D46,'WS-2, WS-3, &amp; WS-4'!$B$6='Watershed Precip Data'!$E$3,'Watershed Precip Data'!E46,'WS-2, WS-3, &amp; WS-4'!$B$6='Watershed Precip Data'!$F$3,'Watershed Precip Data'!F46,'WS-2, WS-3, &amp; WS-4'!$B$6='Watershed Precip Data'!$G$3,'Watershed Precip Data'!G46,'Watershed Precip Data'!$C$14='Watershed Precip Data'!$H$3,'Watershed Precip Data'!H46,'WS-2, WS-3, &amp; WS-4'!$B$6='Watershed Precip Data'!$I$3,'Watershed Precip Data'!I46,'WS-2, WS-3, &amp; WS-4'!$B$6='Watershed Precip Data'!$J$3,'Watershed Precip Data'!J46,'WS-2, WS-3, &amp; WS-4'!$B$6='Watershed Precip Data'!$K$3,'Watershed Precip Data'!K46)</f>
        <v>#N/A</v>
      </c>
      <c r="I44" s="239" t="e">
        <f>MIN((($L$3*('WS-2, WS-3, &amp; WS-4'!$B$26/43560))),(G44+C44))</f>
        <v>#N/A</v>
      </c>
    </row>
    <row r="45" spans="1:9">
      <c r="A45" s="19">
        <v>2</v>
      </c>
      <c r="B45" s="18">
        <v>12</v>
      </c>
      <c r="C45" s="70" t="e">
        <f>'WS-2, WS-3, &amp; WS-4'!$B$28*'Water Supply Calcs'!$N$7*H45</f>
        <v>#VALUE!</v>
      </c>
      <c r="D45" s="70">
        <v>0</v>
      </c>
      <c r="E45" s="70" t="e">
        <f t="shared" si="0"/>
        <v>#VALUE!</v>
      </c>
      <c r="F45" s="71" t="e">
        <f t="shared" si="1"/>
        <v>#VALUE!</v>
      </c>
      <c r="G45" s="70" t="e">
        <f t="shared" si="2"/>
        <v>#VALUE!</v>
      </c>
      <c r="H45" s="70" t="e">
        <f>_xlfn.IFS('WS-2, WS-3, &amp; WS-4'!$B$6='Watershed Precip Data'!$C$3,'Watershed Precip Data'!C47,'Watershed Precip Data'!$C$14='Watershed Precip Data'!$D$3,'Watershed Precip Data'!D47,'WS-2, WS-3, &amp; WS-4'!$B$6='Watershed Precip Data'!$E$3,'Watershed Precip Data'!E47,'WS-2, WS-3, &amp; WS-4'!$B$6='Watershed Precip Data'!$F$3,'Watershed Precip Data'!F47,'WS-2, WS-3, &amp; WS-4'!$B$6='Watershed Precip Data'!$G$3,'Watershed Precip Data'!G47,'Watershed Precip Data'!$C$14='Watershed Precip Data'!$H$3,'Watershed Precip Data'!H47,'WS-2, WS-3, &amp; WS-4'!$B$6='Watershed Precip Data'!$I$3,'Watershed Precip Data'!I47,'WS-2, WS-3, &amp; WS-4'!$B$6='Watershed Precip Data'!$J$3,'Watershed Precip Data'!J47,'WS-2, WS-3, &amp; WS-4'!$B$6='Watershed Precip Data'!$K$3,'Watershed Precip Data'!K47)</f>
        <v>#N/A</v>
      </c>
      <c r="I45" s="239" t="e">
        <f>MIN((($L$3*('WS-2, WS-3, &amp; WS-4'!$B$26/43560))),(G45+C45))</f>
        <v>#N/A</v>
      </c>
    </row>
    <row r="46" spans="1:9">
      <c r="A46" s="19">
        <v>2</v>
      </c>
      <c r="B46" s="18">
        <v>13</v>
      </c>
      <c r="C46" s="70" t="e">
        <f>'WS-2, WS-3, &amp; WS-4'!$B$28*'Water Supply Calcs'!$N$7*H46</f>
        <v>#VALUE!</v>
      </c>
      <c r="D46" s="70">
        <v>0</v>
      </c>
      <c r="E46" s="70" t="e">
        <f t="shared" si="0"/>
        <v>#VALUE!</v>
      </c>
      <c r="F46" s="71" t="e">
        <f t="shared" si="1"/>
        <v>#VALUE!</v>
      </c>
      <c r="G46" s="70" t="e">
        <f t="shared" si="2"/>
        <v>#VALUE!</v>
      </c>
      <c r="H46" s="70" t="e">
        <f>_xlfn.IFS('WS-2, WS-3, &amp; WS-4'!$B$6='Watershed Precip Data'!$C$3,'Watershed Precip Data'!C48,'Watershed Precip Data'!$C$14='Watershed Precip Data'!$D$3,'Watershed Precip Data'!D48,'WS-2, WS-3, &amp; WS-4'!$B$6='Watershed Precip Data'!$E$3,'Watershed Precip Data'!E48,'WS-2, WS-3, &amp; WS-4'!$B$6='Watershed Precip Data'!$F$3,'Watershed Precip Data'!F48,'WS-2, WS-3, &amp; WS-4'!$B$6='Watershed Precip Data'!$G$3,'Watershed Precip Data'!G48,'Watershed Precip Data'!$C$14='Watershed Precip Data'!$H$3,'Watershed Precip Data'!H48,'WS-2, WS-3, &amp; WS-4'!$B$6='Watershed Precip Data'!$I$3,'Watershed Precip Data'!I48,'WS-2, WS-3, &amp; WS-4'!$B$6='Watershed Precip Data'!$J$3,'Watershed Precip Data'!J48,'WS-2, WS-3, &amp; WS-4'!$B$6='Watershed Precip Data'!$K$3,'Watershed Precip Data'!K48)</f>
        <v>#N/A</v>
      </c>
      <c r="I46" s="239" t="e">
        <f>MIN((($L$3*('WS-2, WS-3, &amp; WS-4'!$B$26/43560))),(G46+C46))</f>
        <v>#N/A</v>
      </c>
    </row>
    <row r="47" spans="1:9">
      <c r="A47" s="19">
        <v>2</v>
      </c>
      <c r="B47" s="18">
        <v>14</v>
      </c>
      <c r="C47" s="70" t="e">
        <f>'WS-2, WS-3, &amp; WS-4'!$B$28*'Water Supply Calcs'!$N$7*H47</f>
        <v>#VALUE!</v>
      </c>
      <c r="D47" s="70">
        <v>0</v>
      </c>
      <c r="E47" s="70" t="e">
        <f t="shared" si="0"/>
        <v>#VALUE!</v>
      </c>
      <c r="F47" s="71" t="e">
        <f t="shared" si="1"/>
        <v>#VALUE!</v>
      </c>
      <c r="G47" s="70" t="e">
        <f t="shared" si="2"/>
        <v>#VALUE!</v>
      </c>
      <c r="H47" s="70" t="e">
        <f>_xlfn.IFS('WS-2, WS-3, &amp; WS-4'!$B$6='Watershed Precip Data'!$C$3,'Watershed Precip Data'!C49,'Watershed Precip Data'!$C$14='Watershed Precip Data'!$D$3,'Watershed Precip Data'!D49,'WS-2, WS-3, &amp; WS-4'!$B$6='Watershed Precip Data'!$E$3,'Watershed Precip Data'!E49,'WS-2, WS-3, &amp; WS-4'!$B$6='Watershed Precip Data'!$F$3,'Watershed Precip Data'!F49,'WS-2, WS-3, &amp; WS-4'!$B$6='Watershed Precip Data'!$G$3,'Watershed Precip Data'!G49,'Watershed Precip Data'!$C$14='Watershed Precip Data'!$H$3,'Watershed Precip Data'!H49,'WS-2, WS-3, &amp; WS-4'!$B$6='Watershed Precip Data'!$I$3,'Watershed Precip Data'!I49,'WS-2, WS-3, &amp; WS-4'!$B$6='Watershed Precip Data'!$J$3,'Watershed Precip Data'!J49,'WS-2, WS-3, &amp; WS-4'!$B$6='Watershed Precip Data'!$K$3,'Watershed Precip Data'!K49)</f>
        <v>#N/A</v>
      </c>
      <c r="I47" s="239" t="e">
        <f>MIN((($L$3*('WS-2, WS-3, &amp; WS-4'!$B$26/43560))),(G47+C47))</f>
        <v>#N/A</v>
      </c>
    </row>
    <row r="48" spans="1:9">
      <c r="A48" s="19">
        <v>2</v>
      </c>
      <c r="B48" s="18">
        <v>15</v>
      </c>
      <c r="C48" s="70" t="e">
        <f>'WS-2, WS-3, &amp; WS-4'!$B$28*'Water Supply Calcs'!$N$7*H48</f>
        <v>#VALUE!</v>
      </c>
      <c r="D48" s="70">
        <v>0</v>
      </c>
      <c r="E48" s="70" t="e">
        <f t="shared" si="0"/>
        <v>#VALUE!</v>
      </c>
      <c r="F48" s="71" t="e">
        <f t="shared" si="1"/>
        <v>#VALUE!</v>
      </c>
      <c r="G48" s="70" t="e">
        <f t="shared" si="2"/>
        <v>#VALUE!</v>
      </c>
      <c r="H48" s="70" t="e">
        <f>_xlfn.IFS('WS-2, WS-3, &amp; WS-4'!$B$6='Watershed Precip Data'!$C$3,'Watershed Precip Data'!C50,'Watershed Precip Data'!$C$14='Watershed Precip Data'!$D$3,'Watershed Precip Data'!D50,'WS-2, WS-3, &amp; WS-4'!$B$6='Watershed Precip Data'!$E$3,'Watershed Precip Data'!E50,'WS-2, WS-3, &amp; WS-4'!$B$6='Watershed Precip Data'!$F$3,'Watershed Precip Data'!F50,'WS-2, WS-3, &amp; WS-4'!$B$6='Watershed Precip Data'!$G$3,'Watershed Precip Data'!G50,'Watershed Precip Data'!$C$14='Watershed Precip Data'!$H$3,'Watershed Precip Data'!H50,'WS-2, WS-3, &amp; WS-4'!$B$6='Watershed Precip Data'!$I$3,'Watershed Precip Data'!I50,'WS-2, WS-3, &amp; WS-4'!$B$6='Watershed Precip Data'!$J$3,'Watershed Precip Data'!J50,'WS-2, WS-3, &amp; WS-4'!$B$6='Watershed Precip Data'!$K$3,'Watershed Precip Data'!K50)</f>
        <v>#N/A</v>
      </c>
      <c r="I48" s="239" t="e">
        <f>MIN((($L$3*('WS-2, WS-3, &amp; WS-4'!$B$26/43560))),(G48+C48))</f>
        <v>#N/A</v>
      </c>
    </row>
    <row r="49" spans="1:9">
      <c r="A49" s="19">
        <v>2</v>
      </c>
      <c r="B49" s="18">
        <v>16</v>
      </c>
      <c r="C49" s="70" t="e">
        <f>'WS-2, WS-3, &amp; WS-4'!$B$28*'Water Supply Calcs'!$N$7*H49</f>
        <v>#VALUE!</v>
      </c>
      <c r="D49" s="70">
        <v>0</v>
      </c>
      <c r="E49" s="70" t="e">
        <f t="shared" si="0"/>
        <v>#VALUE!</v>
      </c>
      <c r="F49" s="71" t="e">
        <f t="shared" si="1"/>
        <v>#VALUE!</v>
      </c>
      <c r="G49" s="70" t="e">
        <f t="shared" si="2"/>
        <v>#VALUE!</v>
      </c>
      <c r="H49" s="70" t="e">
        <f>_xlfn.IFS('WS-2, WS-3, &amp; WS-4'!$B$6='Watershed Precip Data'!$C$3,'Watershed Precip Data'!C51,'Watershed Precip Data'!$C$14='Watershed Precip Data'!$D$3,'Watershed Precip Data'!D51,'WS-2, WS-3, &amp; WS-4'!$B$6='Watershed Precip Data'!$E$3,'Watershed Precip Data'!E51,'WS-2, WS-3, &amp; WS-4'!$B$6='Watershed Precip Data'!$F$3,'Watershed Precip Data'!F51,'WS-2, WS-3, &amp; WS-4'!$B$6='Watershed Precip Data'!$G$3,'Watershed Precip Data'!G51,'Watershed Precip Data'!$C$14='Watershed Precip Data'!$H$3,'Watershed Precip Data'!H51,'WS-2, WS-3, &amp; WS-4'!$B$6='Watershed Precip Data'!$I$3,'Watershed Precip Data'!I51,'WS-2, WS-3, &amp; WS-4'!$B$6='Watershed Precip Data'!$J$3,'Watershed Precip Data'!J51,'WS-2, WS-3, &amp; WS-4'!$B$6='Watershed Precip Data'!$K$3,'Watershed Precip Data'!K51)</f>
        <v>#N/A</v>
      </c>
      <c r="I49" s="239" t="e">
        <f>MIN((($L$3*('WS-2, WS-3, &amp; WS-4'!$B$26/43560))),(G49+C49))</f>
        <v>#N/A</v>
      </c>
    </row>
    <row r="50" spans="1:9">
      <c r="A50" s="19">
        <v>2</v>
      </c>
      <c r="B50" s="18">
        <v>17</v>
      </c>
      <c r="C50" s="70" t="e">
        <f>'WS-2, WS-3, &amp; WS-4'!$B$28*'Water Supply Calcs'!$N$7*H50</f>
        <v>#VALUE!</v>
      </c>
      <c r="D50" s="70">
        <v>0</v>
      </c>
      <c r="E50" s="70" t="e">
        <f t="shared" si="0"/>
        <v>#VALUE!</v>
      </c>
      <c r="F50" s="71" t="e">
        <f t="shared" si="1"/>
        <v>#VALUE!</v>
      </c>
      <c r="G50" s="70" t="e">
        <f t="shared" si="2"/>
        <v>#VALUE!</v>
      </c>
      <c r="H50" s="70" t="e">
        <f>_xlfn.IFS('WS-2, WS-3, &amp; WS-4'!$B$6='Watershed Precip Data'!$C$3,'Watershed Precip Data'!C52,'Watershed Precip Data'!$C$14='Watershed Precip Data'!$D$3,'Watershed Precip Data'!D52,'WS-2, WS-3, &amp; WS-4'!$B$6='Watershed Precip Data'!$E$3,'Watershed Precip Data'!E52,'WS-2, WS-3, &amp; WS-4'!$B$6='Watershed Precip Data'!$F$3,'Watershed Precip Data'!F52,'WS-2, WS-3, &amp; WS-4'!$B$6='Watershed Precip Data'!$G$3,'Watershed Precip Data'!G52,'Watershed Precip Data'!$C$14='Watershed Precip Data'!$H$3,'Watershed Precip Data'!H52,'WS-2, WS-3, &amp; WS-4'!$B$6='Watershed Precip Data'!$I$3,'Watershed Precip Data'!I52,'WS-2, WS-3, &amp; WS-4'!$B$6='Watershed Precip Data'!$J$3,'Watershed Precip Data'!J52,'WS-2, WS-3, &amp; WS-4'!$B$6='Watershed Precip Data'!$K$3,'Watershed Precip Data'!K52)</f>
        <v>#N/A</v>
      </c>
      <c r="I50" s="239" t="e">
        <f>MIN((($L$3*('WS-2, WS-3, &amp; WS-4'!$B$26/43560))),(G50+C50))</f>
        <v>#N/A</v>
      </c>
    </row>
    <row r="51" spans="1:9">
      <c r="A51" s="19">
        <v>2</v>
      </c>
      <c r="B51" s="18">
        <v>18</v>
      </c>
      <c r="C51" s="70" t="e">
        <f>'WS-2, WS-3, &amp; WS-4'!$B$28*'Water Supply Calcs'!$N$7*H51</f>
        <v>#VALUE!</v>
      </c>
      <c r="D51" s="70">
        <v>0</v>
      </c>
      <c r="E51" s="70" t="e">
        <f t="shared" si="0"/>
        <v>#VALUE!</v>
      </c>
      <c r="F51" s="71" t="e">
        <f t="shared" si="1"/>
        <v>#VALUE!</v>
      </c>
      <c r="G51" s="70" t="e">
        <f t="shared" si="2"/>
        <v>#VALUE!</v>
      </c>
      <c r="H51" s="70" t="e">
        <f>_xlfn.IFS('WS-2, WS-3, &amp; WS-4'!$B$6='Watershed Precip Data'!$C$3,'Watershed Precip Data'!C53,'Watershed Precip Data'!$C$14='Watershed Precip Data'!$D$3,'Watershed Precip Data'!D53,'WS-2, WS-3, &amp; WS-4'!$B$6='Watershed Precip Data'!$E$3,'Watershed Precip Data'!E53,'WS-2, WS-3, &amp; WS-4'!$B$6='Watershed Precip Data'!$F$3,'Watershed Precip Data'!F53,'WS-2, WS-3, &amp; WS-4'!$B$6='Watershed Precip Data'!$G$3,'Watershed Precip Data'!G53,'Watershed Precip Data'!$C$14='Watershed Precip Data'!$H$3,'Watershed Precip Data'!H53,'WS-2, WS-3, &amp; WS-4'!$B$6='Watershed Precip Data'!$I$3,'Watershed Precip Data'!I53,'WS-2, WS-3, &amp; WS-4'!$B$6='Watershed Precip Data'!$J$3,'Watershed Precip Data'!J53,'WS-2, WS-3, &amp; WS-4'!$B$6='Watershed Precip Data'!$K$3,'Watershed Precip Data'!K53)</f>
        <v>#N/A</v>
      </c>
      <c r="I51" s="239" t="e">
        <f>MIN((($L$3*('WS-2, WS-3, &amp; WS-4'!$B$26/43560))),(G51+C51))</f>
        <v>#N/A</v>
      </c>
    </row>
    <row r="52" spans="1:9">
      <c r="A52" s="19">
        <v>2</v>
      </c>
      <c r="B52" s="18">
        <v>19</v>
      </c>
      <c r="C52" s="70" t="e">
        <f>'WS-2, WS-3, &amp; WS-4'!$B$28*'Water Supply Calcs'!$N$7*H52</f>
        <v>#VALUE!</v>
      </c>
      <c r="D52" s="70">
        <v>0</v>
      </c>
      <c r="E52" s="70" t="e">
        <f t="shared" si="0"/>
        <v>#VALUE!</v>
      </c>
      <c r="F52" s="71" t="e">
        <f t="shared" si="1"/>
        <v>#VALUE!</v>
      </c>
      <c r="G52" s="70" t="e">
        <f t="shared" si="2"/>
        <v>#VALUE!</v>
      </c>
      <c r="H52" s="70" t="e">
        <f>_xlfn.IFS('WS-2, WS-3, &amp; WS-4'!$B$6='Watershed Precip Data'!$C$3,'Watershed Precip Data'!C54,'Watershed Precip Data'!$C$14='Watershed Precip Data'!$D$3,'Watershed Precip Data'!D54,'WS-2, WS-3, &amp; WS-4'!$B$6='Watershed Precip Data'!$E$3,'Watershed Precip Data'!E54,'WS-2, WS-3, &amp; WS-4'!$B$6='Watershed Precip Data'!$F$3,'Watershed Precip Data'!F54,'WS-2, WS-3, &amp; WS-4'!$B$6='Watershed Precip Data'!$G$3,'Watershed Precip Data'!G54,'Watershed Precip Data'!$C$14='Watershed Precip Data'!$H$3,'Watershed Precip Data'!H54,'WS-2, WS-3, &amp; WS-4'!$B$6='Watershed Precip Data'!$I$3,'Watershed Precip Data'!I54,'WS-2, WS-3, &amp; WS-4'!$B$6='Watershed Precip Data'!$J$3,'Watershed Precip Data'!J54,'WS-2, WS-3, &amp; WS-4'!$B$6='Watershed Precip Data'!$K$3,'Watershed Precip Data'!K54)</f>
        <v>#N/A</v>
      </c>
      <c r="I52" s="239" t="e">
        <f>MIN((($L$3*('WS-2, WS-3, &amp; WS-4'!$B$26/43560))),(G52+C52))</f>
        <v>#N/A</v>
      </c>
    </row>
    <row r="53" spans="1:9">
      <c r="A53" s="19">
        <v>2</v>
      </c>
      <c r="B53" s="18">
        <v>20</v>
      </c>
      <c r="C53" s="70" t="e">
        <f>'WS-2, WS-3, &amp; WS-4'!$B$28*'Water Supply Calcs'!$N$7*H53</f>
        <v>#VALUE!</v>
      </c>
      <c r="D53" s="70">
        <v>0</v>
      </c>
      <c r="E53" s="70" t="e">
        <f t="shared" si="0"/>
        <v>#VALUE!</v>
      </c>
      <c r="F53" s="71" t="e">
        <f t="shared" si="1"/>
        <v>#VALUE!</v>
      </c>
      <c r="G53" s="70" t="e">
        <f t="shared" si="2"/>
        <v>#VALUE!</v>
      </c>
      <c r="H53" s="70" t="e">
        <f>_xlfn.IFS('WS-2, WS-3, &amp; WS-4'!$B$6='Watershed Precip Data'!$C$3,'Watershed Precip Data'!C55,'Watershed Precip Data'!$C$14='Watershed Precip Data'!$D$3,'Watershed Precip Data'!D55,'WS-2, WS-3, &amp; WS-4'!$B$6='Watershed Precip Data'!$E$3,'Watershed Precip Data'!E55,'WS-2, WS-3, &amp; WS-4'!$B$6='Watershed Precip Data'!$F$3,'Watershed Precip Data'!F55,'WS-2, WS-3, &amp; WS-4'!$B$6='Watershed Precip Data'!$G$3,'Watershed Precip Data'!G55,'Watershed Precip Data'!$C$14='Watershed Precip Data'!$H$3,'Watershed Precip Data'!H55,'WS-2, WS-3, &amp; WS-4'!$B$6='Watershed Precip Data'!$I$3,'Watershed Precip Data'!I55,'WS-2, WS-3, &amp; WS-4'!$B$6='Watershed Precip Data'!$J$3,'Watershed Precip Data'!J55,'WS-2, WS-3, &amp; WS-4'!$B$6='Watershed Precip Data'!$K$3,'Watershed Precip Data'!K55)</f>
        <v>#N/A</v>
      </c>
      <c r="I53" s="239" t="e">
        <f>MIN((($L$3*('WS-2, WS-3, &amp; WS-4'!$B$26/43560))),(G53+C53))</f>
        <v>#N/A</v>
      </c>
    </row>
    <row r="54" spans="1:9">
      <c r="A54" s="19">
        <v>2</v>
      </c>
      <c r="B54" s="18">
        <v>21</v>
      </c>
      <c r="C54" s="70" t="e">
        <f>'WS-2, WS-3, &amp; WS-4'!$B$28*'Water Supply Calcs'!$N$7*H54</f>
        <v>#VALUE!</v>
      </c>
      <c r="D54" s="70">
        <v>0</v>
      </c>
      <c r="E54" s="70" t="e">
        <f t="shared" si="0"/>
        <v>#VALUE!</v>
      </c>
      <c r="F54" s="71" t="e">
        <f t="shared" si="1"/>
        <v>#VALUE!</v>
      </c>
      <c r="G54" s="70" t="e">
        <f t="shared" si="2"/>
        <v>#VALUE!</v>
      </c>
      <c r="H54" s="70" t="e">
        <f>_xlfn.IFS('WS-2, WS-3, &amp; WS-4'!$B$6='Watershed Precip Data'!$C$3,'Watershed Precip Data'!C56,'Watershed Precip Data'!$C$14='Watershed Precip Data'!$D$3,'Watershed Precip Data'!D56,'WS-2, WS-3, &amp; WS-4'!$B$6='Watershed Precip Data'!$E$3,'Watershed Precip Data'!E56,'WS-2, WS-3, &amp; WS-4'!$B$6='Watershed Precip Data'!$F$3,'Watershed Precip Data'!F56,'WS-2, WS-3, &amp; WS-4'!$B$6='Watershed Precip Data'!$G$3,'Watershed Precip Data'!G56,'Watershed Precip Data'!$C$14='Watershed Precip Data'!$H$3,'Watershed Precip Data'!H56,'WS-2, WS-3, &amp; WS-4'!$B$6='Watershed Precip Data'!$I$3,'Watershed Precip Data'!I56,'WS-2, WS-3, &amp; WS-4'!$B$6='Watershed Precip Data'!$J$3,'Watershed Precip Data'!J56,'WS-2, WS-3, &amp; WS-4'!$B$6='Watershed Precip Data'!$K$3,'Watershed Precip Data'!K56)</f>
        <v>#N/A</v>
      </c>
      <c r="I54" s="239" t="e">
        <f>MIN((($L$3*('WS-2, WS-3, &amp; WS-4'!$B$26/43560))),(G54+C54))</f>
        <v>#N/A</v>
      </c>
    </row>
    <row r="55" spans="1:9">
      <c r="A55" s="19">
        <v>2</v>
      </c>
      <c r="B55" s="18">
        <v>22</v>
      </c>
      <c r="C55" s="70" t="e">
        <f>'WS-2, WS-3, &amp; WS-4'!$B$28*'Water Supply Calcs'!$N$7*H55</f>
        <v>#VALUE!</v>
      </c>
      <c r="D55" s="70">
        <v>0</v>
      </c>
      <c r="E55" s="70" t="e">
        <f t="shared" si="0"/>
        <v>#VALUE!</v>
      </c>
      <c r="F55" s="71" t="e">
        <f t="shared" si="1"/>
        <v>#VALUE!</v>
      </c>
      <c r="G55" s="70" t="e">
        <f t="shared" si="2"/>
        <v>#VALUE!</v>
      </c>
      <c r="H55" s="70" t="e">
        <f>_xlfn.IFS('WS-2, WS-3, &amp; WS-4'!$B$6='Watershed Precip Data'!$C$3,'Watershed Precip Data'!C57,'Watershed Precip Data'!$C$14='Watershed Precip Data'!$D$3,'Watershed Precip Data'!D57,'WS-2, WS-3, &amp; WS-4'!$B$6='Watershed Precip Data'!$E$3,'Watershed Precip Data'!E57,'WS-2, WS-3, &amp; WS-4'!$B$6='Watershed Precip Data'!$F$3,'Watershed Precip Data'!F57,'WS-2, WS-3, &amp; WS-4'!$B$6='Watershed Precip Data'!$G$3,'Watershed Precip Data'!G57,'Watershed Precip Data'!$C$14='Watershed Precip Data'!$H$3,'Watershed Precip Data'!H57,'WS-2, WS-3, &amp; WS-4'!$B$6='Watershed Precip Data'!$I$3,'Watershed Precip Data'!I57,'WS-2, WS-3, &amp; WS-4'!$B$6='Watershed Precip Data'!$J$3,'Watershed Precip Data'!J57,'WS-2, WS-3, &amp; WS-4'!$B$6='Watershed Precip Data'!$K$3,'Watershed Precip Data'!K57)</f>
        <v>#N/A</v>
      </c>
      <c r="I55" s="239" t="e">
        <f>MIN((($L$3*('WS-2, WS-3, &amp; WS-4'!$B$26/43560))),(G55+C55))</f>
        <v>#N/A</v>
      </c>
    </row>
    <row r="56" spans="1:9">
      <c r="A56" s="19">
        <v>2</v>
      </c>
      <c r="B56" s="18">
        <v>23</v>
      </c>
      <c r="C56" s="70" t="e">
        <f>'WS-2, WS-3, &amp; WS-4'!$B$28*'Water Supply Calcs'!$N$7*H56</f>
        <v>#VALUE!</v>
      </c>
      <c r="D56" s="70">
        <v>0</v>
      </c>
      <c r="E56" s="70" t="e">
        <f t="shared" si="0"/>
        <v>#VALUE!</v>
      </c>
      <c r="F56" s="71" t="e">
        <f t="shared" si="1"/>
        <v>#VALUE!</v>
      </c>
      <c r="G56" s="70" t="e">
        <f t="shared" si="2"/>
        <v>#VALUE!</v>
      </c>
      <c r="H56" s="70" t="e">
        <f>_xlfn.IFS('WS-2, WS-3, &amp; WS-4'!$B$6='Watershed Precip Data'!$C$3,'Watershed Precip Data'!C58,'Watershed Precip Data'!$C$14='Watershed Precip Data'!$D$3,'Watershed Precip Data'!D58,'WS-2, WS-3, &amp; WS-4'!$B$6='Watershed Precip Data'!$E$3,'Watershed Precip Data'!E58,'WS-2, WS-3, &amp; WS-4'!$B$6='Watershed Precip Data'!$F$3,'Watershed Precip Data'!F58,'WS-2, WS-3, &amp; WS-4'!$B$6='Watershed Precip Data'!$G$3,'Watershed Precip Data'!G58,'Watershed Precip Data'!$C$14='Watershed Precip Data'!$H$3,'Watershed Precip Data'!H58,'WS-2, WS-3, &amp; WS-4'!$B$6='Watershed Precip Data'!$I$3,'Watershed Precip Data'!I58,'WS-2, WS-3, &amp; WS-4'!$B$6='Watershed Precip Data'!$J$3,'Watershed Precip Data'!J58,'WS-2, WS-3, &amp; WS-4'!$B$6='Watershed Precip Data'!$K$3,'Watershed Precip Data'!K58)</f>
        <v>#N/A</v>
      </c>
      <c r="I56" s="239" t="e">
        <f>MIN((($L$3*('WS-2, WS-3, &amp; WS-4'!$B$26/43560))),(G56+C56))</f>
        <v>#N/A</v>
      </c>
    </row>
    <row r="57" spans="1:9">
      <c r="A57" s="19">
        <v>2</v>
      </c>
      <c r="B57" s="18">
        <v>24</v>
      </c>
      <c r="C57" s="70" t="e">
        <f>'WS-2, WS-3, &amp; WS-4'!$B$28*'Water Supply Calcs'!$N$7*H57</f>
        <v>#VALUE!</v>
      </c>
      <c r="D57" s="70">
        <v>0</v>
      </c>
      <c r="E57" s="70" t="e">
        <f t="shared" si="0"/>
        <v>#VALUE!</v>
      </c>
      <c r="F57" s="71" t="e">
        <f t="shared" si="1"/>
        <v>#VALUE!</v>
      </c>
      <c r="G57" s="70" t="e">
        <f t="shared" si="2"/>
        <v>#VALUE!</v>
      </c>
      <c r="H57" s="70" t="e">
        <f>_xlfn.IFS('WS-2, WS-3, &amp; WS-4'!$B$6='Watershed Precip Data'!$C$3,'Watershed Precip Data'!C59,'Watershed Precip Data'!$C$14='Watershed Precip Data'!$D$3,'Watershed Precip Data'!D59,'WS-2, WS-3, &amp; WS-4'!$B$6='Watershed Precip Data'!$E$3,'Watershed Precip Data'!E59,'WS-2, WS-3, &amp; WS-4'!$B$6='Watershed Precip Data'!$F$3,'Watershed Precip Data'!F59,'WS-2, WS-3, &amp; WS-4'!$B$6='Watershed Precip Data'!$G$3,'Watershed Precip Data'!G59,'Watershed Precip Data'!$C$14='Watershed Precip Data'!$H$3,'Watershed Precip Data'!H59,'WS-2, WS-3, &amp; WS-4'!$B$6='Watershed Precip Data'!$I$3,'Watershed Precip Data'!I59,'WS-2, WS-3, &amp; WS-4'!$B$6='Watershed Precip Data'!$J$3,'Watershed Precip Data'!J59,'WS-2, WS-3, &amp; WS-4'!$B$6='Watershed Precip Data'!$K$3,'Watershed Precip Data'!K59)</f>
        <v>#N/A</v>
      </c>
      <c r="I57" s="239" t="e">
        <f>MIN((($L$3*('WS-2, WS-3, &amp; WS-4'!$B$26/43560))),(G57+C57))</f>
        <v>#N/A</v>
      </c>
    </row>
    <row r="58" spans="1:9">
      <c r="A58" s="19">
        <v>2</v>
      </c>
      <c r="B58" s="18">
        <v>25</v>
      </c>
      <c r="C58" s="70" t="e">
        <f>'WS-2, WS-3, &amp; WS-4'!$B$28*'Water Supply Calcs'!$N$7*H58</f>
        <v>#VALUE!</v>
      </c>
      <c r="D58" s="70">
        <v>0</v>
      </c>
      <c r="E58" s="70" t="e">
        <f t="shared" si="0"/>
        <v>#VALUE!</v>
      </c>
      <c r="F58" s="71" t="e">
        <f t="shared" si="1"/>
        <v>#VALUE!</v>
      </c>
      <c r="G58" s="70" t="e">
        <f t="shared" si="2"/>
        <v>#VALUE!</v>
      </c>
      <c r="H58" s="70" t="e">
        <f>_xlfn.IFS('WS-2, WS-3, &amp; WS-4'!$B$6='Watershed Precip Data'!$C$3,'Watershed Precip Data'!C60,'Watershed Precip Data'!$C$14='Watershed Precip Data'!$D$3,'Watershed Precip Data'!D60,'WS-2, WS-3, &amp; WS-4'!$B$6='Watershed Precip Data'!$E$3,'Watershed Precip Data'!E60,'WS-2, WS-3, &amp; WS-4'!$B$6='Watershed Precip Data'!$F$3,'Watershed Precip Data'!F60,'WS-2, WS-3, &amp; WS-4'!$B$6='Watershed Precip Data'!$G$3,'Watershed Precip Data'!G60,'Watershed Precip Data'!$C$14='Watershed Precip Data'!$H$3,'Watershed Precip Data'!H60,'WS-2, WS-3, &amp; WS-4'!$B$6='Watershed Precip Data'!$I$3,'Watershed Precip Data'!I60,'WS-2, WS-3, &amp; WS-4'!$B$6='Watershed Precip Data'!$J$3,'Watershed Precip Data'!J60,'WS-2, WS-3, &amp; WS-4'!$B$6='Watershed Precip Data'!$K$3,'Watershed Precip Data'!K60)</f>
        <v>#N/A</v>
      </c>
      <c r="I58" s="239" t="e">
        <f>MIN((($L$3*('WS-2, WS-3, &amp; WS-4'!$B$26/43560))),(G58+C58))</f>
        <v>#N/A</v>
      </c>
    </row>
    <row r="59" spans="1:9">
      <c r="A59" s="19">
        <v>2</v>
      </c>
      <c r="B59" s="18">
        <v>26</v>
      </c>
      <c r="C59" s="70" t="e">
        <f>'WS-2, WS-3, &amp; WS-4'!$B$28*'Water Supply Calcs'!$N$7*H59</f>
        <v>#VALUE!</v>
      </c>
      <c r="D59" s="70">
        <v>0</v>
      </c>
      <c r="E59" s="70" t="e">
        <f t="shared" si="0"/>
        <v>#VALUE!</v>
      </c>
      <c r="F59" s="71" t="e">
        <f t="shared" si="1"/>
        <v>#VALUE!</v>
      </c>
      <c r="G59" s="70" t="e">
        <f t="shared" si="2"/>
        <v>#VALUE!</v>
      </c>
      <c r="H59" s="70" t="e">
        <f>_xlfn.IFS('WS-2, WS-3, &amp; WS-4'!$B$6='Watershed Precip Data'!$C$3,'Watershed Precip Data'!C61,'Watershed Precip Data'!$C$14='Watershed Precip Data'!$D$3,'Watershed Precip Data'!D61,'WS-2, WS-3, &amp; WS-4'!$B$6='Watershed Precip Data'!$E$3,'Watershed Precip Data'!E61,'WS-2, WS-3, &amp; WS-4'!$B$6='Watershed Precip Data'!$F$3,'Watershed Precip Data'!F61,'WS-2, WS-3, &amp; WS-4'!$B$6='Watershed Precip Data'!$G$3,'Watershed Precip Data'!G61,'Watershed Precip Data'!$C$14='Watershed Precip Data'!$H$3,'Watershed Precip Data'!H61,'WS-2, WS-3, &amp; WS-4'!$B$6='Watershed Precip Data'!$I$3,'Watershed Precip Data'!I61,'WS-2, WS-3, &amp; WS-4'!$B$6='Watershed Precip Data'!$J$3,'Watershed Precip Data'!J61,'WS-2, WS-3, &amp; WS-4'!$B$6='Watershed Precip Data'!$K$3,'Watershed Precip Data'!K61)</f>
        <v>#N/A</v>
      </c>
      <c r="I59" s="239" t="e">
        <f>MIN((($L$3*('WS-2, WS-3, &amp; WS-4'!$B$26/43560))),(G59+C59))</f>
        <v>#N/A</v>
      </c>
    </row>
    <row r="60" spans="1:9">
      <c r="A60" s="19">
        <v>2</v>
      </c>
      <c r="B60" s="18">
        <v>27</v>
      </c>
      <c r="C60" s="70" t="e">
        <f>'WS-2, WS-3, &amp; WS-4'!$B$28*'Water Supply Calcs'!$N$7*H60</f>
        <v>#VALUE!</v>
      </c>
      <c r="D60" s="70">
        <v>0</v>
      </c>
      <c r="E60" s="70" t="e">
        <f t="shared" si="0"/>
        <v>#VALUE!</v>
      </c>
      <c r="F60" s="71" t="e">
        <f t="shared" si="1"/>
        <v>#VALUE!</v>
      </c>
      <c r="G60" s="70" t="e">
        <f t="shared" si="2"/>
        <v>#VALUE!</v>
      </c>
      <c r="H60" s="70" t="e">
        <f>_xlfn.IFS('WS-2, WS-3, &amp; WS-4'!$B$6='Watershed Precip Data'!$C$3,'Watershed Precip Data'!C62,'Watershed Precip Data'!$C$14='Watershed Precip Data'!$D$3,'Watershed Precip Data'!D62,'WS-2, WS-3, &amp; WS-4'!$B$6='Watershed Precip Data'!$E$3,'Watershed Precip Data'!E62,'WS-2, WS-3, &amp; WS-4'!$B$6='Watershed Precip Data'!$F$3,'Watershed Precip Data'!F62,'WS-2, WS-3, &amp; WS-4'!$B$6='Watershed Precip Data'!$G$3,'Watershed Precip Data'!G62,'Watershed Precip Data'!$C$14='Watershed Precip Data'!$H$3,'Watershed Precip Data'!H62,'WS-2, WS-3, &amp; WS-4'!$B$6='Watershed Precip Data'!$I$3,'Watershed Precip Data'!I62,'WS-2, WS-3, &amp; WS-4'!$B$6='Watershed Precip Data'!$J$3,'Watershed Precip Data'!J62,'WS-2, WS-3, &amp; WS-4'!$B$6='Watershed Precip Data'!$K$3,'Watershed Precip Data'!K62)</f>
        <v>#N/A</v>
      </c>
      <c r="I60" s="239" t="e">
        <f>MIN((($L$3*('WS-2, WS-3, &amp; WS-4'!$B$26/43560))),(G60+C60))</f>
        <v>#N/A</v>
      </c>
    </row>
    <row r="61" spans="1:9">
      <c r="A61" s="19">
        <v>2</v>
      </c>
      <c r="B61" s="18">
        <v>28</v>
      </c>
      <c r="C61" s="70" t="e">
        <f>'WS-2, WS-3, &amp; WS-4'!$B$28*'Water Supply Calcs'!$N$7*H61</f>
        <v>#VALUE!</v>
      </c>
      <c r="D61" s="70">
        <v>0</v>
      </c>
      <c r="E61" s="70" t="e">
        <f t="shared" si="0"/>
        <v>#VALUE!</v>
      </c>
      <c r="F61" s="71" t="e">
        <f t="shared" si="1"/>
        <v>#VALUE!</v>
      </c>
      <c r="G61" s="70" t="e">
        <f t="shared" si="2"/>
        <v>#VALUE!</v>
      </c>
      <c r="H61" s="70" t="e">
        <f>_xlfn.IFS('WS-2, WS-3, &amp; WS-4'!$B$6='Watershed Precip Data'!$C$3,'Watershed Precip Data'!C63,'Watershed Precip Data'!$C$14='Watershed Precip Data'!$D$3,'Watershed Precip Data'!D63,'WS-2, WS-3, &amp; WS-4'!$B$6='Watershed Precip Data'!$E$3,'Watershed Precip Data'!E63,'WS-2, WS-3, &amp; WS-4'!$B$6='Watershed Precip Data'!$F$3,'Watershed Precip Data'!F63,'WS-2, WS-3, &amp; WS-4'!$B$6='Watershed Precip Data'!$G$3,'Watershed Precip Data'!G63,'Watershed Precip Data'!$C$14='Watershed Precip Data'!$H$3,'Watershed Precip Data'!H63,'WS-2, WS-3, &amp; WS-4'!$B$6='Watershed Precip Data'!$I$3,'Watershed Precip Data'!I63,'WS-2, WS-3, &amp; WS-4'!$B$6='Watershed Precip Data'!$J$3,'Watershed Precip Data'!J63,'WS-2, WS-3, &amp; WS-4'!$B$6='Watershed Precip Data'!$K$3,'Watershed Precip Data'!K63)</f>
        <v>#N/A</v>
      </c>
      <c r="I61" s="239" t="e">
        <f>MIN((($L$3*('WS-2, WS-3, &amp; WS-4'!$B$26/43560))),(G61+C61))</f>
        <v>#N/A</v>
      </c>
    </row>
    <row r="62" spans="1:9">
      <c r="A62" s="19">
        <v>2</v>
      </c>
      <c r="B62" s="18">
        <v>29</v>
      </c>
      <c r="C62" s="70" t="e">
        <f>'WS-2, WS-3, &amp; WS-4'!$B$28*'Water Supply Calcs'!$N$7*H62</f>
        <v>#VALUE!</v>
      </c>
      <c r="D62" s="70">
        <v>0</v>
      </c>
      <c r="E62" s="70" t="e">
        <f t="shared" si="0"/>
        <v>#VALUE!</v>
      </c>
      <c r="F62" s="71" t="e">
        <f t="shared" si="1"/>
        <v>#VALUE!</v>
      </c>
      <c r="G62" s="70" t="e">
        <f t="shared" si="2"/>
        <v>#VALUE!</v>
      </c>
      <c r="H62" s="70" t="e">
        <f>_xlfn.IFS('WS-2, WS-3, &amp; WS-4'!$B$6='Watershed Precip Data'!$C$3,'Watershed Precip Data'!C64,'Watershed Precip Data'!$C$14='Watershed Precip Data'!$D$3,'Watershed Precip Data'!D64,'WS-2, WS-3, &amp; WS-4'!$B$6='Watershed Precip Data'!$E$3,'Watershed Precip Data'!E64,'WS-2, WS-3, &amp; WS-4'!$B$6='Watershed Precip Data'!$F$3,'Watershed Precip Data'!F64,'WS-2, WS-3, &amp; WS-4'!$B$6='Watershed Precip Data'!$G$3,'Watershed Precip Data'!G64,'Watershed Precip Data'!$C$14='Watershed Precip Data'!$H$3,'Watershed Precip Data'!H64,'WS-2, WS-3, &amp; WS-4'!$B$6='Watershed Precip Data'!$I$3,'Watershed Precip Data'!I64,'WS-2, WS-3, &amp; WS-4'!$B$6='Watershed Precip Data'!$J$3,'Watershed Precip Data'!J64,'WS-2, WS-3, &amp; WS-4'!$B$6='Watershed Precip Data'!$K$3,'Watershed Precip Data'!K64)</f>
        <v>#N/A</v>
      </c>
      <c r="I62" s="239" t="e">
        <f>MIN((($L$3*('WS-2, WS-3, &amp; WS-4'!$B$26/43560))),(G62+C62))</f>
        <v>#N/A</v>
      </c>
    </row>
    <row r="63" spans="1:9">
      <c r="A63" s="19">
        <v>3</v>
      </c>
      <c r="B63" s="18">
        <v>1</v>
      </c>
      <c r="C63" s="70" t="e">
        <f>'WS-2, WS-3, &amp; WS-4'!$B$28*'Water Supply Calcs'!$N$7*H63</f>
        <v>#VALUE!</v>
      </c>
      <c r="D63" s="70">
        <v>0</v>
      </c>
      <c r="E63" s="70" t="e">
        <f t="shared" si="0"/>
        <v>#VALUE!</v>
      </c>
      <c r="F63" s="71" t="e">
        <f t="shared" si="1"/>
        <v>#VALUE!</v>
      </c>
      <c r="G63" s="70" t="e">
        <f t="shared" si="2"/>
        <v>#VALUE!</v>
      </c>
      <c r="H63" s="70" t="e">
        <f>_xlfn.IFS('WS-2, WS-3, &amp; WS-4'!$B$6='Watershed Precip Data'!$C$3,'Watershed Precip Data'!C65,'Watershed Precip Data'!$C$14='Watershed Precip Data'!$D$3,'Watershed Precip Data'!D65,'WS-2, WS-3, &amp; WS-4'!$B$6='Watershed Precip Data'!$E$3,'Watershed Precip Data'!E65,'WS-2, WS-3, &amp; WS-4'!$B$6='Watershed Precip Data'!$F$3,'Watershed Precip Data'!F65,'WS-2, WS-3, &amp; WS-4'!$B$6='Watershed Precip Data'!$G$3,'Watershed Precip Data'!G65,'Watershed Precip Data'!$C$14='Watershed Precip Data'!$H$3,'Watershed Precip Data'!H65,'WS-2, WS-3, &amp; WS-4'!$B$6='Watershed Precip Data'!$I$3,'Watershed Precip Data'!I65,'WS-2, WS-3, &amp; WS-4'!$B$6='Watershed Precip Data'!$J$3,'Watershed Precip Data'!J65,'WS-2, WS-3, &amp; WS-4'!$B$6='Watershed Precip Data'!$K$3,'Watershed Precip Data'!K65)</f>
        <v>#N/A</v>
      </c>
      <c r="I63" s="239" t="e">
        <f>MIN((($L$3*('WS-2, WS-3, &amp; WS-4'!$B$26/43560))),(G63+C63))</f>
        <v>#N/A</v>
      </c>
    </row>
    <row r="64" spans="1:9">
      <c r="A64" s="19">
        <v>3</v>
      </c>
      <c r="B64" s="18">
        <v>2</v>
      </c>
      <c r="C64" s="70" t="e">
        <f>'WS-2, WS-3, &amp; WS-4'!$B$28*'Water Supply Calcs'!$N$7*H64</f>
        <v>#VALUE!</v>
      </c>
      <c r="D64" s="70">
        <v>0</v>
      </c>
      <c r="E64" s="70" t="e">
        <f t="shared" si="0"/>
        <v>#VALUE!</v>
      </c>
      <c r="F64" s="71" t="e">
        <f t="shared" si="1"/>
        <v>#VALUE!</v>
      </c>
      <c r="G64" s="70" t="e">
        <f t="shared" si="2"/>
        <v>#VALUE!</v>
      </c>
      <c r="H64" s="70" t="e">
        <f>_xlfn.IFS('WS-2, WS-3, &amp; WS-4'!$B$6='Watershed Precip Data'!$C$3,'Watershed Precip Data'!C66,'Watershed Precip Data'!$C$14='Watershed Precip Data'!$D$3,'Watershed Precip Data'!D66,'WS-2, WS-3, &amp; WS-4'!$B$6='Watershed Precip Data'!$E$3,'Watershed Precip Data'!E66,'WS-2, WS-3, &amp; WS-4'!$B$6='Watershed Precip Data'!$F$3,'Watershed Precip Data'!F66,'WS-2, WS-3, &amp; WS-4'!$B$6='Watershed Precip Data'!$G$3,'Watershed Precip Data'!G66,'Watershed Precip Data'!$C$14='Watershed Precip Data'!$H$3,'Watershed Precip Data'!H66,'WS-2, WS-3, &amp; WS-4'!$B$6='Watershed Precip Data'!$I$3,'Watershed Precip Data'!I66,'WS-2, WS-3, &amp; WS-4'!$B$6='Watershed Precip Data'!$J$3,'Watershed Precip Data'!J66,'WS-2, WS-3, &amp; WS-4'!$B$6='Watershed Precip Data'!$K$3,'Watershed Precip Data'!K66)</f>
        <v>#N/A</v>
      </c>
      <c r="I64" s="239" t="e">
        <f>MIN((($L$3*('WS-2, WS-3, &amp; WS-4'!$B$26/43560))),(G64+C64))</f>
        <v>#N/A</v>
      </c>
    </row>
    <row r="65" spans="1:9">
      <c r="A65" s="19">
        <v>3</v>
      </c>
      <c r="B65" s="18">
        <v>3</v>
      </c>
      <c r="C65" s="70" t="e">
        <f>'WS-2, WS-3, &amp; WS-4'!$B$28*'Water Supply Calcs'!$N$7*H65</f>
        <v>#VALUE!</v>
      </c>
      <c r="D65" s="70">
        <v>0</v>
      </c>
      <c r="E65" s="70" t="e">
        <f t="shared" si="0"/>
        <v>#VALUE!</v>
      </c>
      <c r="F65" s="71" t="e">
        <f t="shared" si="1"/>
        <v>#VALUE!</v>
      </c>
      <c r="G65" s="70" t="e">
        <f t="shared" si="2"/>
        <v>#VALUE!</v>
      </c>
      <c r="H65" s="70" t="e">
        <f>_xlfn.IFS('WS-2, WS-3, &amp; WS-4'!$B$6='Watershed Precip Data'!$C$3,'Watershed Precip Data'!C67,'Watershed Precip Data'!$C$14='Watershed Precip Data'!$D$3,'Watershed Precip Data'!D67,'WS-2, WS-3, &amp; WS-4'!$B$6='Watershed Precip Data'!$E$3,'Watershed Precip Data'!E67,'WS-2, WS-3, &amp; WS-4'!$B$6='Watershed Precip Data'!$F$3,'Watershed Precip Data'!F67,'WS-2, WS-3, &amp; WS-4'!$B$6='Watershed Precip Data'!$G$3,'Watershed Precip Data'!G67,'Watershed Precip Data'!$C$14='Watershed Precip Data'!$H$3,'Watershed Precip Data'!H67,'WS-2, WS-3, &amp; WS-4'!$B$6='Watershed Precip Data'!$I$3,'Watershed Precip Data'!I67,'WS-2, WS-3, &amp; WS-4'!$B$6='Watershed Precip Data'!$J$3,'Watershed Precip Data'!J67,'WS-2, WS-3, &amp; WS-4'!$B$6='Watershed Precip Data'!$K$3,'Watershed Precip Data'!K67)</f>
        <v>#N/A</v>
      </c>
      <c r="I65" s="239" t="e">
        <f>MIN((($L$3*('WS-2, WS-3, &amp; WS-4'!$B$26/43560))),(G65+C65))</f>
        <v>#N/A</v>
      </c>
    </row>
    <row r="66" spans="1:9">
      <c r="A66" s="19">
        <v>3</v>
      </c>
      <c r="B66" s="18">
        <v>4</v>
      </c>
      <c r="C66" s="70" t="e">
        <f>'WS-2, WS-3, &amp; WS-4'!$B$28*'Water Supply Calcs'!$N$7*H66</f>
        <v>#VALUE!</v>
      </c>
      <c r="D66" s="70">
        <v>0</v>
      </c>
      <c r="E66" s="70" t="e">
        <f t="shared" si="0"/>
        <v>#VALUE!</v>
      </c>
      <c r="F66" s="71" t="e">
        <f t="shared" si="1"/>
        <v>#VALUE!</v>
      </c>
      <c r="G66" s="70" t="e">
        <f t="shared" si="2"/>
        <v>#VALUE!</v>
      </c>
      <c r="H66" s="70" t="e">
        <f>_xlfn.IFS('WS-2, WS-3, &amp; WS-4'!$B$6='Watershed Precip Data'!$C$3,'Watershed Precip Data'!C68,'Watershed Precip Data'!$C$14='Watershed Precip Data'!$D$3,'Watershed Precip Data'!D68,'WS-2, WS-3, &amp; WS-4'!$B$6='Watershed Precip Data'!$E$3,'Watershed Precip Data'!E68,'WS-2, WS-3, &amp; WS-4'!$B$6='Watershed Precip Data'!$F$3,'Watershed Precip Data'!F68,'WS-2, WS-3, &amp; WS-4'!$B$6='Watershed Precip Data'!$G$3,'Watershed Precip Data'!G68,'Watershed Precip Data'!$C$14='Watershed Precip Data'!$H$3,'Watershed Precip Data'!H68,'WS-2, WS-3, &amp; WS-4'!$B$6='Watershed Precip Data'!$I$3,'Watershed Precip Data'!I68,'WS-2, WS-3, &amp; WS-4'!$B$6='Watershed Precip Data'!$J$3,'Watershed Precip Data'!J68,'WS-2, WS-3, &amp; WS-4'!$B$6='Watershed Precip Data'!$K$3,'Watershed Precip Data'!K68)</f>
        <v>#N/A</v>
      </c>
      <c r="I66" s="239" t="e">
        <f>MIN((($L$3*('WS-2, WS-3, &amp; WS-4'!$B$26/43560))),(G66+C66))</f>
        <v>#N/A</v>
      </c>
    </row>
    <row r="67" spans="1:9">
      <c r="A67" s="19">
        <v>3</v>
      </c>
      <c r="B67" s="18">
        <v>5</v>
      </c>
      <c r="C67" s="70" t="e">
        <f>'WS-2, WS-3, &amp; WS-4'!$B$28*'Water Supply Calcs'!$N$7*H67</f>
        <v>#VALUE!</v>
      </c>
      <c r="D67" s="70">
        <v>0</v>
      </c>
      <c r="E67" s="70" t="e">
        <f t="shared" ref="E67:E130" si="3">MAX(0,F67-$L$4)</f>
        <v>#VALUE!</v>
      </c>
      <c r="F67" s="71" t="e">
        <f t="shared" si="1"/>
        <v>#VALUE!</v>
      </c>
      <c r="G67" s="70" t="e">
        <f t="shared" si="2"/>
        <v>#VALUE!</v>
      </c>
      <c r="H67" s="70" t="e">
        <f>_xlfn.IFS('WS-2, WS-3, &amp; WS-4'!$B$6='Watershed Precip Data'!$C$3,'Watershed Precip Data'!C69,'Watershed Precip Data'!$C$14='Watershed Precip Data'!$D$3,'Watershed Precip Data'!D69,'WS-2, WS-3, &amp; WS-4'!$B$6='Watershed Precip Data'!$E$3,'Watershed Precip Data'!E69,'WS-2, WS-3, &amp; WS-4'!$B$6='Watershed Precip Data'!$F$3,'Watershed Precip Data'!F69,'WS-2, WS-3, &amp; WS-4'!$B$6='Watershed Precip Data'!$G$3,'Watershed Precip Data'!G69,'Watershed Precip Data'!$C$14='Watershed Precip Data'!$H$3,'Watershed Precip Data'!H69,'WS-2, WS-3, &amp; WS-4'!$B$6='Watershed Precip Data'!$I$3,'Watershed Precip Data'!I69,'WS-2, WS-3, &amp; WS-4'!$B$6='Watershed Precip Data'!$J$3,'Watershed Precip Data'!J69,'WS-2, WS-3, &amp; WS-4'!$B$6='Watershed Precip Data'!$K$3,'Watershed Precip Data'!K69)</f>
        <v>#N/A</v>
      </c>
      <c r="I67" s="239" t="e">
        <f>MIN((($L$3*('WS-2, WS-3, &amp; WS-4'!$B$26/43560))),(G67+C67))</f>
        <v>#N/A</v>
      </c>
    </row>
    <row r="68" spans="1:9">
      <c r="A68" s="19">
        <v>3</v>
      </c>
      <c r="B68" s="18">
        <v>6</v>
      </c>
      <c r="C68" s="70" t="e">
        <f>'WS-2, WS-3, &amp; WS-4'!$B$28*'Water Supply Calcs'!$N$7*H68</f>
        <v>#VALUE!</v>
      </c>
      <c r="D68" s="70">
        <v>0</v>
      </c>
      <c r="E68" s="70" t="e">
        <f t="shared" si="3"/>
        <v>#VALUE!</v>
      </c>
      <c r="F68" s="71" t="e">
        <f t="shared" ref="F68:F131" si="4">MAX((G67+C68-D68-I67),0)</f>
        <v>#VALUE!</v>
      </c>
      <c r="G68" s="70" t="e">
        <f t="shared" ref="G68:G131" si="5">MAX((F68-E68),0)</f>
        <v>#VALUE!</v>
      </c>
      <c r="H68" s="70" t="e">
        <f>_xlfn.IFS('WS-2, WS-3, &amp; WS-4'!$B$6='Watershed Precip Data'!$C$3,'Watershed Precip Data'!C70,'Watershed Precip Data'!$C$14='Watershed Precip Data'!$D$3,'Watershed Precip Data'!D70,'WS-2, WS-3, &amp; WS-4'!$B$6='Watershed Precip Data'!$E$3,'Watershed Precip Data'!E70,'WS-2, WS-3, &amp; WS-4'!$B$6='Watershed Precip Data'!$F$3,'Watershed Precip Data'!F70,'WS-2, WS-3, &amp; WS-4'!$B$6='Watershed Precip Data'!$G$3,'Watershed Precip Data'!G70,'Watershed Precip Data'!$C$14='Watershed Precip Data'!$H$3,'Watershed Precip Data'!H70,'WS-2, WS-3, &amp; WS-4'!$B$6='Watershed Precip Data'!$I$3,'Watershed Precip Data'!I70,'WS-2, WS-3, &amp; WS-4'!$B$6='Watershed Precip Data'!$J$3,'Watershed Precip Data'!J70,'WS-2, WS-3, &amp; WS-4'!$B$6='Watershed Precip Data'!$K$3,'Watershed Precip Data'!K70)</f>
        <v>#N/A</v>
      </c>
      <c r="I68" s="239" t="e">
        <f>MIN((($L$3*('WS-2, WS-3, &amp; WS-4'!$B$26/43560))),(G68+C68))</f>
        <v>#N/A</v>
      </c>
    </row>
    <row r="69" spans="1:9">
      <c r="A69" s="19">
        <v>3</v>
      </c>
      <c r="B69" s="18">
        <v>7</v>
      </c>
      <c r="C69" s="70" t="e">
        <f>'WS-2, WS-3, &amp; WS-4'!$B$28*'Water Supply Calcs'!$N$7*H69</f>
        <v>#VALUE!</v>
      </c>
      <c r="D69" s="70">
        <v>0</v>
      </c>
      <c r="E69" s="70" t="e">
        <f t="shared" si="3"/>
        <v>#VALUE!</v>
      </c>
      <c r="F69" s="71" t="e">
        <f t="shared" si="4"/>
        <v>#VALUE!</v>
      </c>
      <c r="G69" s="70" t="e">
        <f t="shared" si="5"/>
        <v>#VALUE!</v>
      </c>
      <c r="H69" s="70" t="e">
        <f>_xlfn.IFS('WS-2, WS-3, &amp; WS-4'!$B$6='Watershed Precip Data'!$C$3,'Watershed Precip Data'!C71,'Watershed Precip Data'!$C$14='Watershed Precip Data'!$D$3,'Watershed Precip Data'!D71,'WS-2, WS-3, &amp; WS-4'!$B$6='Watershed Precip Data'!$E$3,'Watershed Precip Data'!E71,'WS-2, WS-3, &amp; WS-4'!$B$6='Watershed Precip Data'!$F$3,'Watershed Precip Data'!F71,'WS-2, WS-3, &amp; WS-4'!$B$6='Watershed Precip Data'!$G$3,'Watershed Precip Data'!G71,'Watershed Precip Data'!$C$14='Watershed Precip Data'!$H$3,'Watershed Precip Data'!H71,'WS-2, WS-3, &amp; WS-4'!$B$6='Watershed Precip Data'!$I$3,'Watershed Precip Data'!I71,'WS-2, WS-3, &amp; WS-4'!$B$6='Watershed Precip Data'!$J$3,'Watershed Precip Data'!J71,'WS-2, WS-3, &amp; WS-4'!$B$6='Watershed Precip Data'!$K$3,'Watershed Precip Data'!K71)</f>
        <v>#N/A</v>
      </c>
      <c r="I69" s="239" t="e">
        <f>MIN((($L$3*('WS-2, WS-3, &amp; WS-4'!$B$26/43560))),(G69+C69))</f>
        <v>#N/A</v>
      </c>
    </row>
    <row r="70" spans="1:9">
      <c r="A70" s="19">
        <v>3</v>
      </c>
      <c r="B70" s="18">
        <v>8</v>
      </c>
      <c r="C70" s="70" t="e">
        <f>'WS-2, WS-3, &amp; WS-4'!$B$28*'Water Supply Calcs'!$N$7*H70</f>
        <v>#VALUE!</v>
      </c>
      <c r="D70" s="70">
        <v>0</v>
      </c>
      <c r="E70" s="70" t="e">
        <f t="shared" si="3"/>
        <v>#VALUE!</v>
      </c>
      <c r="F70" s="71" t="e">
        <f t="shared" si="4"/>
        <v>#VALUE!</v>
      </c>
      <c r="G70" s="70" t="e">
        <f t="shared" si="5"/>
        <v>#VALUE!</v>
      </c>
      <c r="H70" s="70" t="e">
        <f>_xlfn.IFS('WS-2, WS-3, &amp; WS-4'!$B$6='Watershed Precip Data'!$C$3,'Watershed Precip Data'!C72,'Watershed Precip Data'!$C$14='Watershed Precip Data'!$D$3,'Watershed Precip Data'!D72,'WS-2, WS-3, &amp; WS-4'!$B$6='Watershed Precip Data'!$E$3,'Watershed Precip Data'!E72,'WS-2, WS-3, &amp; WS-4'!$B$6='Watershed Precip Data'!$F$3,'Watershed Precip Data'!F72,'WS-2, WS-3, &amp; WS-4'!$B$6='Watershed Precip Data'!$G$3,'Watershed Precip Data'!G72,'Watershed Precip Data'!$C$14='Watershed Precip Data'!$H$3,'Watershed Precip Data'!H72,'WS-2, WS-3, &amp; WS-4'!$B$6='Watershed Precip Data'!$I$3,'Watershed Precip Data'!I72,'WS-2, WS-3, &amp; WS-4'!$B$6='Watershed Precip Data'!$J$3,'Watershed Precip Data'!J72,'WS-2, WS-3, &amp; WS-4'!$B$6='Watershed Precip Data'!$K$3,'Watershed Precip Data'!K72)</f>
        <v>#N/A</v>
      </c>
      <c r="I70" s="239" t="e">
        <f>MIN((($L$3*('WS-2, WS-3, &amp; WS-4'!$B$26/43560))),(G70+C70))</f>
        <v>#N/A</v>
      </c>
    </row>
    <row r="71" spans="1:9">
      <c r="A71" s="19">
        <v>3</v>
      </c>
      <c r="B71" s="18">
        <v>9</v>
      </c>
      <c r="C71" s="70" t="e">
        <f>'WS-2, WS-3, &amp; WS-4'!$B$28*'Water Supply Calcs'!$N$7*H71</f>
        <v>#VALUE!</v>
      </c>
      <c r="D71" s="70">
        <v>0</v>
      </c>
      <c r="E71" s="70" t="e">
        <f t="shared" si="3"/>
        <v>#VALUE!</v>
      </c>
      <c r="F71" s="71" t="e">
        <f t="shared" si="4"/>
        <v>#VALUE!</v>
      </c>
      <c r="G71" s="70" t="e">
        <f t="shared" si="5"/>
        <v>#VALUE!</v>
      </c>
      <c r="H71" s="70" t="e">
        <f>_xlfn.IFS('WS-2, WS-3, &amp; WS-4'!$B$6='Watershed Precip Data'!$C$3,'Watershed Precip Data'!C73,'Watershed Precip Data'!$C$14='Watershed Precip Data'!$D$3,'Watershed Precip Data'!D73,'WS-2, WS-3, &amp; WS-4'!$B$6='Watershed Precip Data'!$E$3,'Watershed Precip Data'!E73,'WS-2, WS-3, &amp; WS-4'!$B$6='Watershed Precip Data'!$F$3,'Watershed Precip Data'!F73,'WS-2, WS-3, &amp; WS-4'!$B$6='Watershed Precip Data'!$G$3,'Watershed Precip Data'!G73,'Watershed Precip Data'!$C$14='Watershed Precip Data'!$H$3,'Watershed Precip Data'!H73,'WS-2, WS-3, &amp; WS-4'!$B$6='Watershed Precip Data'!$I$3,'Watershed Precip Data'!I73,'WS-2, WS-3, &amp; WS-4'!$B$6='Watershed Precip Data'!$J$3,'Watershed Precip Data'!J73,'WS-2, WS-3, &amp; WS-4'!$B$6='Watershed Precip Data'!$K$3,'Watershed Precip Data'!K73)</f>
        <v>#N/A</v>
      </c>
      <c r="I71" s="239" t="e">
        <f>MIN((($L$3*('WS-2, WS-3, &amp; WS-4'!$B$26/43560))),(G71+C71))</f>
        <v>#N/A</v>
      </c>
    </row>
    <row r="72" spans="1:9">
      <c r="A72" s="19">
        <v>3</v>
      </c>
      <c r="B72" s="18">
        <v>10</v>
      </c>
      <c r="C72" s="70" t="e">
        <f>'WS-2, WS-3, &amp; WS-4'!$B$28*'Water Supply Calcs'!$N$7*H72</f>
        <v>#VALUE!</v>
      </c>
      <c r="D72" s="70">
        <v>0</v>
      </c>
      <c r="E72" s="70" t="e">
        <f t="shared" si="3"/>
        <v>#VALUE!</v>
      </c>
      <c r="F72" s="71" t="e">
        <f t="shared" si="4"/>
        <v>#VALUE!</v>
      </c>
      <c r="G72" s="70" t="e">
        <f t="shared" si="5"/>
        <v>#VALUE!</v>
      </c>
      <c r="H72" s="70" t="e">
        <f>_xlfn.IFS('WS-2, WS-3, &amp; WS-4'!$B$6='Watershed Precip Data'!$C$3,'Watershed Precip Data'!C74,'Watershed Precip Data'!$C$14='Watershed Precip Data'!$D$3,'Watershed Precip Data'!D74,'WS-2, WS-3, &amp; WS-4'!$B$6='Watershed Precip Data'!$E$3,'Watershed Precip Data'!E74,'WS-2, WS-3, &amp; WS-4'!$B$6='Watershed Precip Data'!$F$3,'Watershed Precip Data'!F74,'WS-2, WS-3, &amp; WS-4'!$B$6='Watershed Precip Data'!$G$3,'Watershed Precip Data'!G74,'Watershed Precip Data'!$C$14='Watershed Precip Data'!$H$3,'Watershed Precip Data'!H74,'WS-2, WS-3, &amp; WS-4'!$B$6='Watershed Precip Data'!$I$3,'Watershed Precip Data'!I74,'WS-2, WS-3, &amp; WS-4'!$B$6='Watershed Precip Data'!$J$3,'Watershed Precip Data'!J74,'WS-2, WS-3, &amp; WS-4'!$B$6='Watershed Precip Data'!$K$3,'Watershed Precip Data'!K74)</f>
        <v>#N/A</v>
      </c>
      <c r="I72" s="239" t="e">
        <f>MIN((($L$3*('WS-2, WS-3, &amp; WS-4'!$B$26/43560))),(G72+C72))</f>
        <v>#N/A</v>
      </c>
    </row>
    <row r="73" spans="1:9">
      <c r="A73" s="19">
        <v>3</v>
      </c>
      <c r="B73" s="18">
        <v>11</v>
      </c>
      <c r="C73" s="70" t="e">
        <f>'WS-2, WS-3, &amp; WS-4'!$B$28*'Water Supply Calcs'!$N$7*H73</f>
        <v>#VALUE!</v>
      </c>
      <c r="D73" s="70">
        <v>0</v>
      </c>
      <c r="E73" s="70" t="e">
        <f t="shared" si="3"/>
        <v>#VALUE!</v>
      </c>
      <c r="F73" s="71" t="e">
        <f t="shared" si="4"/>
        <v>#VALUE!</v>
      </c>
      <c r="G73" s="70" t="e">
        <f t="shared" si="5"/>
        <v>#VALUE!</v>
      </c>
      <c r="H73" s="70" t="e">
        <f>_xlfn.IFS('WS-2, WS-3, &amp; WS-4'!$B$6='Watershed Precip Data'!$C$3,'Watershed Precip Data'!C75,'Watershed Precip Data'!$C$14='Watershed Precip Data'!$D$3,'Watershed Precip Data'!D75,'WS-2, WS-3, &amp; WS-4'!$B$6='Watershed Precip Data'!$E$3,'Watershed Precip Data'!E75,'WS-2, WS-3, &amp; WS-4'!$B$6='Watershed Precip Data'!$F$3,'Watershed Precip Data'!F75,'WS-2, WS-3, &amp; WS-4'!$B$6='Watershed Precip Data'!$G$3,'Watershed Precip Data'!G75,'Watershed Precip Data'!$C$14='Watershed Precip Data'!$H$3,'Watershed Precip Data'!H75,'WS-2, WS-3, &amp; WS-4'!$B$6='Watershed Precip Data'!$I$3,'Watershed Precip Data'!I75,'WS-2, WS-3, &amp; WS-4'!$B$6='Watershed Precip Data'!$J$3,'Watershed Precip Data'!J75,'WS-2, WS-3, &amp; WS-4'!$B$6='Watershed Precip Data'!$K$3,'Watershed Precip Data'!K75)</f>
        <v>#N/A</v>
      </c>
      <c r="I73" s="239" t="e">
        <f>MIN((($L$3*('WS-2, WS-3, &amp; WS-4'!$B$26/43560))),(G73+C73))</f>
        <v>#N/A</v>
      </c>
    </row>
    <row r="74" spans="1:9">
      <c r="A74" s="19">
        <v>3</v>
      </c>
      <c r="B74" s="18">
        <v>12</v>
      </c>
      <c r="C74" s="70" t="e">
        <f>'WS-2, WS-3, &amp; WS-4'!$B$28*'Water Supply Calcs'!$N$7*H74</f>
        <v>#VALUE!</v>
      </c>
      <c r="D74" s="70">
        <v>0</v>
      </c>
      <c r="E74" s="70" t="e">
        <f t="shared" si="3"/>
        <v>#VALUE!</v>
      </c>
      <c r="F74" s="71" t="e">
        <f t="shared" si="4"/>
        <v>#VALUE!</v>
      </c>
      <c r="G74" s="70" t="e">
        <f t="shared" si="5"/>
        <v>#VALUE!</v>
      </c>
      <c r="H74" s="70" t="e">
        <f>_xlfn.IFS('WS-2, WS-3, &amp; WS-4'!$B$6='Watershed Precip Data'!$C$3,'Watershed Precip Data'!C76,'Watershed Precip Data'!$C$14='Watershed Precip Data'!$D$3,'Watershed Precip Data'!D76,'WS-2, WS-3, &amp; WS-4'!$B$6='Watershed Precip Data'!$E$3,'Watershed Precip Data'!E76,'WS-2, WS-3, &amp; WS-4'!$B$6='Watershed Precip Data'!$F$3,'Watershed Precip Data'!F76,'WS-2, WS-3, &amp; WS-4'!$B$6='Watershed Precip Data'!$G$3,'Watershed Precip Data'!G76,'Watershed Precip Data'!$C$14='Watershed Precip Data'!$H$3,'Watershed Precip Data'!H76,'WS-2, WS-3, &amp; WS-4'!$B$6='Watershed Precip Data'!$I$3,'Watershed Precip Data'!I76,'WS-2, WS-3, &amp; WS-4'!$B$6='Watershed Precip Data'!$J$3,'Watershed Precip Data'!J76,'WS-2, WS-3, &amp; WS-4'!$B$6='Watershed Precip Data'!$K$3,'Watershed Precip Data'!K76)</f>
        <v>#N/A</v>
      </c>
      <c r="I74" s="239" t="e">
        <f>MIN((($L$3*('WS-2, WS-3, &amp; WS-4'!$B$26/43560))),(G74+C74))</f>
        <v>#N/A</v>
      </c>
    </row>
    <row r="75" spans="1:9">
      <c r="A75" s="19">
        <v>3</v>
      </c>
      <c r="B75" s="18">
        <v>13</v>
      </c>
      <c r="C75" s="70" t="e">
        <f>'WS-2, WS-3, &amp; WS-4'!$B$28*'Water Supply Calcs'!$N$7*H75</f>
        <v>#VALUE!</v>
      </c>
      <c r="D75" s="70">
        <v>0</v>
      </c>
      <c r="E75" s="70" t="e">
        <f t="shared" si="3"/>
        <v>#VALUE!</v>
      </c>
      <c r="F75" s="71" t="e">
        <f t="shared" si="4"/>
        <v>#VALUE!</v>
      </c>
      <c r="G75" s="70" t="e">
        <f t="shared" si="5"/>
        <v>#VALUE!</v>
      </c>
      <c r="H75" s="70" t="e">
        <f>_xlfn.IFS('WS-2, WS-3, &amp; WS-4'!$B$6='Watershed Precip Data'!$C$3,'Watershed Precip Data'!C77,'Watershed Precip Data'!$C$14='Watershed Precip Data'!$D$3,'Watershed Precip Data'!D77,'WS-2, WS-3, &amp; WS-4'!$B$6='Watershed Precip Data'!$E$3,'Watershed Precip Data'!E77,'WS-2, WS-3, &amp; WS-4'!$B$6='Watershed Precip Data'!$F$3,'Watershed Precip Data'!F77,'WS-2, WS-3, &amp; WS-4'!$B$6='Watershed Precip Data'!$G$3,'Watershed Precip Data'!G77,'Watershed Precip Data'!$C$14='Watershed Precip Data'!$H$3,'Watershed Precip Data'!H77,'WS-2, WS-3, &amp; WS-4'!$B$6='Watershed Precip Data'!$I$3,'Watershed Precip Data'!I77,'WS-2, WS-3, &amp; WS-4'!$B$6='Watershed Precip Data'!$J$3,'Watershed Precip Data'!J77,'WS-2, WS-3, &amp; WS-4'!$B$6='Watershed Precip Data'!$K$3,'Watershed Precip Data'!K77)</f>
        <v>#N/A</v>
      </c>
      <c r="I75" s="239" t="e">
        <f>MIN((($L$3*('WS-2, WS-3, &amp; WS-4'!$B$26/43560))),(G75+C75))</f>
        <v>#N/A</v>
      </c>
    </row>
    <row r="76" spans="1:9">
      <c r="A76" s="19">
        <v>3</v>
      </c>
      <c r="B76" s="18">
        <v>14</v>
      </c>
      <c r="C76" s="70" t="e">
        <f>'WS-2, WS-3, &amp; WS-4'!$B$28*'Water Supply Calcs'!$N$7*H76</f>
        <v>#VALUE!</v>
      </c>
      <c r="D76" s="70">
        <v>0</v>
      </c>
      <c r="E76" s="70" t="e">
        <f t="shared" si="3"/>
        <v>#VALUE!</v>
      </c>
      <c r="F76" s="71" t="e">
        <f t="shared" si="4"/>
        <v>#VALUE!</v>
      </c>
      <c r="G76" s="70" t="e">
        <f t="shared" si="5"/>
        <v>#VALUE!</v>
      </c>
      <c r="H76" s="70" t="e">
        <f>_xlfn.IFS('WS-2, WS-3, &amp; WS-4'!$B$6='Watershed Precip Data'!$C$3,'Watershed Precip Data'!C78,'Watershed Precip Data'!$C$14='Watershed Precip Data'!$D$3,'Watershed Precip Data'!D78,'WS-2, WS-3, &amp; WS-4'!$B$6='Watershed Precip Data'!$E$3,'Watershed Precip Data'!E78,'WS-2, WS-3, &amp; WS-4'!$B$6='Watershed Precip Data'!$F$3,'Watershed Precip Data'!F78,'WS-2, WS-3, &amp; WS-4'!$B$6='Watershed Precip Data'!$G$3,'Watershed Precip Data'!G78,'Watershed Precip Data'!$C$14='Watershed Precip Data'!$H$3,'Watershed Precip Data'!H78,'WS-2, WS-3, &amp; WS-4'!$B$6='Watershed Precip Data'!$I$3,'Watershed Precip Data'!I78,'WS-2, WS-3, &amp; WS-4'!$B$6='Watershed Precip Data'!$J$3,'Watershed Precip Data'!J78,'WS-2, WS-3, &amp; WS-4'!$B$6='Watershed Precip Data'!$K$3,'Watershed Precip Data'!K78)</f>
        <v>#N/A</v>
      </c>
      <c r="I76" s="239" t="e">
        <f>MIN((($L$3*('WS-2, WS-3, &amp; WS-4'!$B$26/43560))),(G76+C76))</f>
        <v>#N/A</v>
      </c>
    </row>
    <row r="77" spans="1:9">
      <c r="A77" s="19">
        <v>3</v>
      </c>
      <c r="B77" s="18">
        <v>15</v>
      </c>
      <c r="C77" s="70" t="e">
        <f>'WS-2, WS-3, &amp; WS-4'!$B$28*'Water Supply Calcs'!$N$7*H77</f>
        <v>#VALUE!</v>
      </c>
      <c r="D77" s="70">
        <v>0</v>
      </c>
      <c r="E77" s="70" t="e">
        <f t="shared" si="3"/>
        <v>#VALUE!</v>
      </c>
      <c r="F77" s="71" t="e">
        <f t="shared" si="4"/>
        <v>#VALUE!</v>
      </c>
      <c r="G77" s="70" t="e">
        <f t="shared" si="5"/>
        <v>#VALUE!</v>
      </c>
      <c r="H77" s="70" t="e">
        <f>_xlfn.IFS('WS-2, WS-3, &amp; WS-4'!$B$6='Watershed Precip Data'!$C$3,'Watershed Precip Data'!C79,'Watershed Precip Data'!$C$14='Watershed Precip Data'!$D$3,'Watershed Precip Data'!D79,'WS-2, WS-3, &amp; WS-4'!$B$6='Watershed Precip Data'!$E$3,'Watershed Precip Data'!E79,'WS-2, WS-3, &amp; WS-4'!$B$6='Watershed Precip Data'!$F$3,'Watershed Precip Data'!F79,'WS-2, WS-3, &amp; WS-4'!$B$6='Watershed Precip Data'!$G$3,'Watershed Precip Data'!G79,'Watershed Precip Data'!$C$14='Watershed Precip Data'!$H$3,'Watershed Precip Data'!H79,'WS-2, WS-3, &amp; WS-4'!$B$6='Watershed Precip Data'!$I$3,'Watershed Precip Data'!I79,'WS-2, WS-3, &amp; WS-4'!$B$6='Watershed Precip Data'!$J$3,'Watershed Precip Data'!J79,'WS-2, WS-3, &amp; WS-4'!$B$6='Watershed Precip Data'!$K$3,'Watershed Precip Data'!K79)</f>
        <v>#N/A</v>
      </c>
      <c r="I77" s="239" t="e">
        <f>MIN((($L$3*('WS-2, WS-3, &amp; WS-4'!$B$26/43560))),(G77+C77))</f>
        <v>#N/A</v>
      </c>
    </row>
    <row r="78" spans="1:9">
      <c r="A78" s="19">
        <v>3</v>
      </c>
      <c r="B78" s="18">
        <v>16</v>
      </c>
      <c r="C78" s="70" t="e">
        <f>'WS-2, WS-3, &amp; WS-4'!$B$28*'Water Supply Calcs'!$N$7*H78</f>
        <v>#VALUE!</v>
      </c>
      <c r="D78" s="70">
        <v>0</v>
      </c>
      <c r="E78" s="70" t="e">
        <f t="shared" si="3"/>
        <v>#VALUE!</v>
      </c>
      <c r="F78" s="71" t="e">
        <f t="shared" si="4"/>
        <v>#VALUE!</v>
      </c>
      <c r="G78" s="70" t="e">
        <f t="shared" si="5"/>
        <v>#VALUE!</v>
      </c>
      <c r="H78" s="70" t="e">
        <f>_xlfn.IFS('WS-2, WS-3, &amp; WS-4'!$B$6='Watershed Precip Data'!$C$3,'Watershed Precip Data'!C80,'Watershed Precip Data'!$C$14='Watershed Precip Data'!$D$3,'Watershed Precip Data'!D80,'WS-2, WS-3, &amp; WS-4'!$B$6='Watershed Precip Data'!$E$3,'Watershed Precip Data'!E80,'WS-2, WS-3, &amp; WS-4'!$B$6='Watershed Precip Data'!$F$3,'Watershed Precip Data'!F80,'WS-2, WS-3, &amp; WS-4'!$B$6='Watershed Precip Data'!$G$3,'Watershed Precip Data'!G80,'Watershed Precip Data'!$C$14='Watershed Precip Data'!$H$3,'Watershed Precip Data'!H80,'WS-2, WS-3, &amp; WS-4'!$B$6='Watershed Precip Data'!$I$3,'Watershed Precip Data'!I80,'WS-2, WS-3, &amp; WS-4'!$B$6='Watershed Precip Data'!$J$3,'Watershed Precip Data'!J80,'WS-2, WS-3, &amp; WS-4'!$B$6='Watershed Precip Data'!$K$3,'Watershed Precip Data'!K80)</f>
        <v>#N/A</v>
      </c>
      <c r="I78" s="239" t="e">
        <f>MIN((($L$3*('WS-2, WS-3, &amp; WS-4'!$B$26/43560))),(G78+C78))</f>
        <v>#N/A</v>
      </c>
    </row>
    <row r="79" spans="1:9">
      <c r="A79" s="19">
        <v>3</v>
      </c>
      <c r="B79" s="18">
        <v>17</v>
      </c>
      <c r="C79" s="70" t="e">
        <f>'WS-2, WS-3, &amp; WS-4'!$B$28*'Water Supply Calcs'!$N$7*H79</f>
        <v>#VALUE!</v>
      </c>
      <c r="D79" s="70">
        <v>0</v>
      </c>
      <c r="E79" s="70" t="e">
        <f t="shared" si="3"/>
        <v>#VALUE!</v>
      </c>
      <c r="F79" s="71" t="e">
        <f t="shared" si="4"/>
        <v>#VALUE!</v>
      </c>
      <c r="G79" s="70" t="e">
        <f t="shared" si="5"/>
        <v>#VALUE!</v>
      </c>
      <c r="H79" s="70" t="e">
        <f>_xlfn.IFS('WS-2, WS-3, &amp; WS-4'!$B$6='Watershed Precip Data'!$C$3,'Watershed Precip Data'!C81,'Watershed Precip Data'!$C$14='Watershed Precip Data'!$D$3,'Watershed Precip Data'!D81,'WS-2, WS-3, &amp; WS-4'!$B$6='Watershed Precip Data'!$E$3,'Watershed Precip Data'!E81,'WS-2, WS-3, &amp; WS-4'!$B$6='Watershed Precip Data'!$F$3,'Watershed Precip Data'!F81,'WS-2, WS-3, &amp; WS-4'!$B$6='Watershed Precip Data'!$G$3,'Watershed Precip Data'!G81,'Watershed Precip Data'!$C$14='Watershed Precip Data'!$H$3,'Watershed Precip Data'!H81,'WS-2, WS-3, &amp; WS-4'!$B$6='Watershed Precip Data'!$I$3,'Watershed Precip Data'!I81,'WS-2, WS-3, &amp; WS-4'!$B$6='Watershed Precip Data'!$J$3,'Watershed Precip Data'!J81,'WS-2, WS-3, &amp; WS-4'!$B$6='Watershed Precip Data'!$K$3,'Watershed Precip Data'!K81)</f>
        <v>#N/A</v>
      </c>
      <c r="I79" s="239" t="e">
        <f>MIN((($L$3*('WS-2, WS-3, &amp; WS-4'!$B$26/43560))),(G79+C79))</f>
        <v>#N/A</v>
      </c>
    </row>
    <row r="80" spans="1:9">
      <c r="A80" s="19">
        <v>3</v>
      </c>
      <c r="B80" s="18">
        <v>18</v>
      </c>
      <c r="C80" s="70" t="e">
        <f>'WS-2, WS-3, &amp; WS-4'!$B$28*'Water Supply Calcs'!$N$7*H80</f>
        <v>#VALUE!</v>
      </c>
      <c r="D80" s="70">
        <v>0</v>
      </c>
      <c r="E80" s="70" t="e">
        <f t="shared" si="3"/>
        <v>#VALUE!</v>
      </c>
      <c r="F80" s="71" t="e">
        <f t="shared" si="4"/>
        <v>#VALUE!</v>
      </c>
      <c r="G80" s="70" t="e">
        <f t="shared" si="5"/>
        <v>#VALUE!</v>
      </c>
      <c r="H80" s="70" t="e">
        <f>_xlfn.IFS('WS-2, WS-3, &amp; WS-4'!$B$6='Watershed Precip Data'!$C$3,'Watershed Precip Data'!C82,'Watershed Precip Data'!$C$14='Watershed Precip Data'!$D$3,'Watershed Precip Data'!D82,'WS-2, WS-3, &amp; WS-4'!$B$6='Watershed Precip Data'!$E$3,'Watershed Precip Data'!E82,'WS-2, WS-3, &amp; WS-4'!$B$6='Watershed Precip Data'!$F$3,'Watershed Precip Data'!F82,'WS-2, WS-3, &amp; WS-4'!$B$6='Watershed Precip Data'!$G$3,'Watershed Precip Data'!G82,'Watershed Precip Data'!$C$14='Watershed Precip Data'!$H$3,'Watershed Precip Data'!H82,'WS-2, WS-3, &amp; WS-4'!$B$6='Watershed Precip Data'!$I$3,'Watershed Precip Data'!I82,'WS-2, WS-3, &amp; WS-4'!$B$6='Watershed Precip Data'!$J$3,'Watershed Precip Data'!J82,'WS-2, WS-3, &amp; WS-4'!$B$6='Watershed Precip Data'!$K$3,'Watershed Precip Data'!K82)</f>
        <v>#N/A</v>
      </c>
      <c r="I80" s="239" t="e">
        <f>MIN((($L$3*('WS-2, WS-3, &amp; WS-4'!$B$26/43560))),(G80+C80))</f>
        <v>#N/A</v>
      </c>
    </row>
    <row r="81" spans="1:9">
      <c r="A81" s="19">
        <v>3</v>
      </c>
      <c r="B81" s="18">
        <v>19</v>
      </c>
      <c r="C81" s="70" t="e">
        <f>'WS-2, WS-3, &amp; WS-4'!$B$28*'Water Supply Calcs'!$N$7*H81</f>
        <v>#VALUE!</v>
      </c>
      <c r="D81" s="70">
        <v>0</v>
      </c>
      <c r="E81" s="70" t="e">
        <f t="shared" si="3"/>
        <v>#VALUE!</v>
      </c>
      <c r="F81" s="71" t="e">
        <f t="shared" si="4"/>
        <v>#VALUE!</v>
      </c>
      <c r="G81" s="70" t="e">
        <f t="shared" si="5"/>
        <v>#VALUE!</v>
      </c>
      <c r="H81" s="70" t="e">
        <f>_xlfn.IFS('WS-2, WS-3, &amp; WS-4'!$B$6='Watershed Precip Data'!$C$3,'Watershed Precip Data'!C83,'Watershed Precip Data'!$C$14='Watershed Precip Data'!$D$3,'Watershed Precip Data'!D83,'WS-2, WS-3, &amp; WS-4'!$B$6='Watershed Precip Data'!$E$3,'Watershed Precip Data'!E83,'WS-2, WS-3, &amp; WS-4'!$B$6='Watershed Precip Data'!$F$3,'Watershed Precip Data'!F83,'WS-2, WS-3, &amp; WS-4'!$B$6='Watershed Precip Data'!$G$3,'Watershed Precip Data'!G83,'Watershed Precip Data'!$C$14='Watershed Precip Data'!$H$3,'Watershed Precip Data'!H83,'WS-2, WS-3, &amp; WS-4'!$B$6='Watershed Precip Data'!$I$3,'Watershed Precip Data'!I83,'WS-2, WS-3, &amp; WS-4'!$B$6='Watershed Precip Data'!$J$3,'Watershed Precip Data'!J83,'WS-2, WS-3, &amp; WS-4'!$B$6='Watershed Precip Data'!$K$3,'Watershed Precip Data'!K83)</f>
        <v>#N/A</v>
      </c>
      <c r="I81" s="239" t="e">
        <f>MIN((($L$3*('WS-2, WS-3, &amp; WS-4'!$B$26/43560))),(G81+C81))</f>
        <v>#N/A</v>
      </c>
    </row>
    <row r="82" spans="1:9">
      <c r="A82" s="19">
        <v>3</v>
      </c>
      <c r="B82" s="18">
        <v>20</v>
      </c>
      <c r="C82" s="70" t="e">
        <f>'WS-2, WS-3, &amp; WS-4'!$B$28*'Water Supply Calcs'!$N$7*H82</f>
        <v>#VALUE!</v>
      </c>
      <c r="D82" s="70">
        <v>0</v>
      </c>
      <c r="E82" s="70" t="e">
        <f t="shared" si="3"/>
        <v>#VALUE!</v>
      </c>
      <c r="F82" s="71" t="e">
        <f t="shared" si="4"/>
        <v>#VALUE!</v>
      </c>
      <c r="G82" s="70" t="e">
        <f t="shared" si="5"/>
        <v>#VALUE!</v>
      </c>
      <c r="H82" s="70" t="e">
        <f>_xlfn.IFS('WS-2, WS-3, &amp; WS-4'!$B$6='Watershed Precip Data'!$C$3,'Watershed Precip Data'!C84,'Watershed Precip Data'!$C$14='Watershed Precip Data'!$D$3,'Watershed Precip Data'!D84,'WS-2, WS-3, &amp; WS-4'!$B$6='Watershed Precip Data'!$E$3,'Watershed Precip Data'!E84,'WS-2, WS-3, &amp; WS-4'!$B$6='Watershed Precip Data'!$F$3,'Watershed Precip Data'!F84,'WS-2, WS-3, &amp; WS-4'!$B$6='Watershed Precip Data'!$G$3,'Watershed Precip Data'!G84,'Watershed Precip Data'!$C$14='Watershed Precip Data'!$H$3,'Watershed Precip Data'!H84,'WS-2, WS-3, &amp; WS-4'!$B$6='Watershed Precip Data'!$I$3,'Watershed Precip Data'!I84,'WS-2, WS-3, &amp; WS-4'!$B$6='Watershed Precip Data'!$J$3,'Watershed Precip Data'!J84,'WS-2, WS-3, &amp; WS-4'!$B$6='Watershed Precip Data'!$K$3,'Watershed Precip Data'!K84)</f>
        <v>#N/A</v>
      </c>
      <c r="I82" s="239" t="e">
        <f>MIN((($L$3*('WS-2, WS-3, &amp; WS-4'!$B$26/43560))),(G82+C82))</f>
        <v>#N/A</v>
      </c>
    </row>
    <row r="83" spans="1:9">
      <c r="A83" s="19">
        <v>3</v>
      </c>
      <c r="B83" s="18">
        <v>21</v>
      </c>
      <c r="C83" s="70" t="e">
        <f>'WS-2, WS-3, &amp; WS-4'!$B$28*'Water Supply Calcs'!$N$7*H83</f>
        <v>#VALUE!</v>
      </c>
      <c r="D83" s="70">
        <v>0</v>
      </c>
      <c r="E83" s="70" t="e">
        <f t="shared" si="3"/>
        <v>#VALUE!</v>
      </c>
      <c r="F83" s="71" t="e">
        <f t="shared" si="4"/>
        <v>#VALUE!</v>
      </c>
      <c r="G83" s="70" t="e">
        <f t="shared" si="5"/>
        <v>#VALUE!</v>
      </c>
      <c r="H83" s="70" t="e">
        <f>_xlfn.IFS('WS-2, WS-3, &amp; WS-4'!$B$6='Watershed Precip Data'!$C$3,'Watershed Precip Data'!C85,'Watershed Precip Data'!$C$14='Watershed Precip Data'!$D$3,'Watershed Precip Data'!D85,'WS-2, WS-3, &amp; WS-4'!$B$6='Watershed Precip Data'!$E$3,'Watershed Precip Data'!E85,'WS-2, WS-3, &amp; WS-4'!$B$6='Watershed Precip Data'!$F$3,'Watershed Precip Data'!F85,'WS-2, WS-3, &amp; WS-4'!$B$6='Watershed Precip Data'!$G$3,'Watershed Precip Data'!G85,'Watershed Precip Data'!$C$14='Watershed Precip Data'!$H$3,'Watershed Precip Data'!H85,'WS-2, WS-3, &amp; WS-4'!$B$6='Watershed Precip Data'!$I$3,'Watershed Precip Data'!I85,'WS-2, WS-3, &amp; WS-4'!$B$6='Watershed Precip Data'!$J$3,'Watershed Precip Data'!J85,'WS-2, WS-3, &amp; WS-4'!$B$6='Watershed Precip Data'!$K$3,'Watershed Precip Data'!K85)</f>
        <v>#N/A</v>
      </c>
      <c r="I83" s="239" t="e">
        <f>MIN((($L$3*('WS-2, WS-3, &amp; WS-4'!$B$26/43560))),(G83+C83))</f>
        <v>#N/A</v>
      </c>
    </row>
    <row r="84" spans="1:9">
      <c r="A84" s="19">
        <v>3</v>
      </c>
      <c r="B84" s="18">
        <v>22</v>
      </c>
      <c r="C84" s="70" t="e">
        <f>'WS-2, WS-3, &amp; WS-4'!$B$28*'Water Supply Calcs'!$N$7*H84</f>
        <v>#VALUE!</v>
      </c>
      <c r="D84" s="70">
        <v>0</v>
      </c>
      <c r="E84" s="70" t="e">
        <f t="shared" si="3"/>
        <v>#VALUE!</v>
      </c>
      <c r="F84" s="71" t="e">
        <f t="shared" si="4"/>
        <v>#VALUE!</v>
      </c>
      <c r="G84" s="70" t="e">
        <f t="shared" si="5"/>
        <v>#VALUE!</v>
      </c>
      <c r="H84" s="70" t="e">
        <f>_xlfn.IFS('WS-2, WS-3, &amp; WS-4'!$B$6='Watershed Precip Data'!$C$3,'Watershed Precip Data'!C86,'Watershed Precip Data'!$C$14='Watershed Precip Data'!$D$3,'Watershed Precip Data'!D86,'WS-2, WS-3, &amp; WS-4'!$B$6='Watershed Precip Data'!$E$3,'Watershed Precip Data'!E86,'WS-2, WS-3, &amp; WS-4'!$B$6='Watershed Precip Data'!$F$3,'Watershed Precip Data'!F86,'WS-2, WS-3, &amp; WS-4'!$B$6='Watershed Precip Data'!$G$3,'Watershed Precip Data'!G86,'Watershed Precip Data'!$C$14='Watershed Precip Data'!$H$3,'Watershed Precip Data'!H86,'WS-2, WS-3, &amp; WS-4'!$B$6='Watershed Precip Data'!$I$3,'Watershed Precip Data'!I86,'WS-2, WS-3, &amp; WS-4'!$B$6='Watershed Precip Data'!$J$3,'Watershed Precip Data'!J86,'WS-2, WS-3, &amp; WS-4'!$B$6='Watershed Precip Data'!$K$3,'Watershed Precip Data'!K86)</f>
        <v>#N/A</v>
      </c>
      <c r="I84" s="239" t="e">
        <f>MIN((($L$3*('WS-2, WS-3, &amp; WS-4'!$B$26/43560))),(G84+C84))</f>
        <v>#N/A</v>
      </c>
    </row>
    <row r="85" spans="1:9">
      <c r="A85" s="19">
        <v>3</v>
      </c>
      <c r="B85" s="18">
        <v>23</v>
      </c>
      <c r="C85" s="70" t="e">
        <f>'WS-2, WS-3, &amp; WS-4'!$B$28*'Water Supply Calcs'!$N$7*H85</f>
        <v>#VALUE!</v>
      </c>
      <c r="D85" s="70">
        <v>0</v>
      </c>
      <c r="E85" s="70" t="e">
        <f t="shared" si="3"/>
        <v>#VALUE!</v>
      </c>
      <c r="F85" s="71" t="e">
        <f t="shared" si="4"/>
        <v>#VALUE!</v>
      </c>
      <c r="G85" s="70" t="e">
        <f t="shared" si="5"/>
        <v>#VALUE!</v>
      </c>
      <c r="H85" s="70" t="e">
        <f>_xlfn.IFS('WS-2, WS-3, &amp; WS-4'!$B$6='Watershed Precip Data'!$C$3,'Watershed Precip Data'!C87,'Watershed Precip Data'!$C$14='Watershed Precip Data'!$D$3,'Watershed Precip Data'!D87,'WS-2, WS-3, &amp; WS-4'!$B$6='Watershed Precip Data'!$E$3,'Watershed Precip Data'!E87,'WS-2, WS-3, &amp; WS-4'!$B$6='Watershed Precip Data'!$F$3,'Watershed Precip Data'!F87,'WS-2, WS-3, &amp; WS-4'!$B$6='Watershed Precip Data'!$G$3,'Watershed Precip Data'!G87,'Watershed Precip Data'!$C$14='Watershed Precip Data'!$H$3,'Watershed Precip Data'!H87,'WS-2, WS-3, &amp; WS-4'!$B$6='Watershed Precip Data'!$I$3,'Watershed Precip Data'!I87,'WS-2, WS-3, &amp; WS-4'!$B$6='Watershed Precip Data'!$J$3,'Watershed Precip Data'!J87,'WS-2, WS-3, &amp; WS-4'!$B$6='Watershed Precip Data'!$K$3,'Watershed Precip Data'!K87)</f>
        <v>#N/A</v>
      </c>
      <c r="I85" s="239" t="e">
        <f>MIN((($L$3*('WS-2, WS-3, &amp; WS-4'!$B$26/43560))),(G85+C85))</f>
        <v>#N/A</v>
      </c>
    </row>
    <row r="86" spans="1:9">
      <c r="A86" s="19">
        <v>3</v>
      </c>
      <c r="B86" s="18">
        <v>24</v>
      </c>
      <c r="C86" s="70" t="e">
        <f>'WS-2, WS-3, &amp; WS-4'!$B$28*'Water Supply Calcs'!$N$7*H86</f>
        <v>#VALUE!</v>
      </c>
      <c r="D86" s="70">
        <v>0</v>
      </c>
      <c r="E86" s="70" t="e">
        <f t="shared" si="3"/>
        <v>#VALUE!</v>
      </c>
      <c r="F86" s="71" t="e">
        <f t="shared" si="4"/>
        <v>#VALUE!</v>
      </c>
      <c r="G86" s="70" t="e">
        <f t="shared" si="5"/>
        <v>#VALUE!</v>
      </c>
      <c r="H86" s="70" t="e">
        <f>_xlfn.IFS('WS-2, WS-3, &amp; WS-4'!$B$6='Watershed Precip Data'!$C$3,'Watershed Precip Data'!C88,'Watershed Precip Data'!$C$14='Watershed Precip Data'!$D$3,'Watershed Precip Data'!D88,'WS-2, WS-3, &amp; WS-4'!$B$6='Watershed Precip Data'!$E$3,'Watershed Precip Data'!E88,'WS-2, WS-3, &amp; WS-4'!$B$6='Watershed Precip Data'!$F$3,'Watershed Precip Data'!F88,'WS-2, WS-3, &amp; WS-4'!$B$6='Watershed Precip Data'!$G$3,'Watershed Precip Data'!G88,'Watershed Precip Data'!$C$14='Watershed Precip Data'!$H$3,'Watershed Precip Data'!H88,'WS-2, WS-3, &amp; WS-4'!$B$6='Watershed Precip Data'!$I$3,'Watershed Precip Data'!I88,'WS-2, WS-3, &amp; WS-4'!$B$6='Watershed Precip Data'!$J$3,'Watershed Precip Data'!J88,'WS-2, WS-3, &amp; WS-4'!$B$6='Watershed Precip Data'!$K$3,'Watershed Precip Data'!K88)</f>
        <v>#N/A</v>
      </c>
      <c r="I86" s="239" t="e">
        <f>MIN((($L$3*('WS-2, WS-3, &amp; WS-4'!$B$26/43560))),(G86+C86))</f>
        <v>#N/A</v>
      </c>
    </row>
    <row r="87" spans="1:9">
      <c r="A87" s="19">
        <v>3</v>
      </c>
      <c r="B87" s="18">
        <v>25</v>
      </c>
      <c r="C87" s="70" t="e">
        <f>'WS-2, WS-3, &amp; WS-4'!$B$28*'Water Supply Calcs'!$N$7*H87</f>
        <v>#VALUE!</v>
      </c>
      <c r="D87" s="70">
        <v>0</v>
      </c>
      <c r="E87" s="70" t="e">
        <f t="shared" si="3"/>
        <v>#VALUE!</v>
      </c>
      <c r="F87" s="71" t="e">
        <f t="shared" si="4"/>
        <v>#VALUE!</v>
      </c>
      <c r="G87" s="70" t="e">
        <f t="shared" si="5"/>
        <v>#VALUE!</v>
      </c>
      <c r="H87" s="70" t="e">
        <f>_xlfn.IFS('WS-2, WS-3, &amp; WS-4'!$B$6='Watershed Precip Data'!$C$3,'Watershed Precip Data'!C89,'Watershed Precip Data'!$C$14='Watershed Precip Data'!$D$3,'Watershed Precip Data'!D89,'WS-2, WS-3, &amp; WS-4'!$B$6='Watershed Precip Data'!$E$3,'Watershed Precip Data'!E89,'WS-2, WS-3, &amp; WS-4'!$B$6='Watershed Precip Data'!$F$3,'Watershed Precip Data'!F89,'WS-2, WS-3, &amp; WS-4'!$B$6='Watershed Precip Data'!$G$3,'Watershed Precip Data'!G89,'Watershed Precip Data'!$C$14='Watershed Precip Data'!$H$3,'Watershed Precip Data'!H89,'WS-2, WS-3, &amp; WS-4'!$B$6='Watershed Precip Data'!$I$3,'Watershed Precip Data'!I89,'WS-2, WS-3, &amp; WS-4'!$B$6='Watershed Precip Data'!$J$3,'Watershed Precip Data'!J89,'WS-2, WS-3, &amp; WS-4'!$B$6='Watershed Precip Data'!$K$3,'Watershed Precip Data'!K89)</f>
        <v>#N/A</v>
      </c>
      <c r="I87" s="239" t="e">
        <f>MIN((($L$3*('WS-2, WS-3, &amp; WS-4'!$B$26/43560))),(G87+C87))</f>
        <v>#N/A</v>
      </c>
    </row>
    <row r="88" spans="1:9">
      <c r="A88" s="19">
        <v>3</v>
      </c>
      <c r="B88" s="18">
        <v>26</v>
      </c>
      <c r="C88" s="70" t="e">
        <f>'WS-2, WS-3, &amp; WS-4'!$B$28*'Water Supply Calcs'!$N$7*H88</f>
        <v>#VALUE!</v>
      </c>
      <c r="D88" s="70">
        <v>0</v>
      </c>
      <c r="E88" s="70" t="e">
        <f t="shared" si="3"/>
        <v>#VALUE!</v>
      </c>
      <c r="F88" s="71" t="e">
        <f t="shared" si="4"/>
        <v>#VALUE!</v>
      </c>
      <c r="G88" s="70" t="e">
        <f t="shared" si="5"/>
        <v>#VALUE!</v>
      </c>
      <c r="H88" s="70" t="e">
        <f>_xlfn.IFS('WS-2, WS-3, &amp; WS-4'!$B$6='Watershed Precip Data'!$C$3,'Watershed Precip Data'!C90,'Watershed Precip Data'!$C$14='Watershed Precip Data'!$D$3,'Watershed Precip Data'!D90,'WS-2, WS-3, &amp; WS-4'!$B$6='Watershed Precip Data'!$E$3,'Watershed Precip Data'!E90,'WS-2, WS-3, &amp; WS-4'!$B$6='Watershed Precip Data'!$F$3,'Watershed Precip Data'!F90,'WS-2, WS-3, &amp; WS-4'!$B$6='Watershed Precip Data'!$G$3,'Watershed Precip Data'!G90,'Watershed Precip Data'!$C$14='Watershed Precip Data'!$H$3,'Watershed Precip Data'!H90,'WS-2, WS-3, &amp; WS-4'!$B$6='Watershed Precip Data'!$I$3,'Watershed Precip Data'!I90,'WS-2, WS-3, &amp; WS-4'!$B$6='Watershed Precip Data'!$J$3,'Watershed Precip Data'!J90,'WS-2, WS-3, &amp; WS-4'!$B$6='Watershed Precip Data'!$K$3,'Watershed Precip Data'!K90)</f>
        <v>#N/A</v>
      </c>
      <c r="I88" s="239" t="e">
        <f>MIN((($L$3*('WS-2, WS-3, &amp; WS-4'!$B$26/43560))),(G88+C88))</f>
        <v>#N/A</v>
      </c>
    </row>
    <row r="89" spans="1:9">
      <c r="A89" s="19">
        <v>3</v>
      </c>
      <c r="B89" s="18">
        <v>27</v>
      </c>
      <c r="C89" s="70" t="e">
        <f>'WS-2, WS-3, &amp; WS-4'!$B$28*'Water Supply Calcs'!$N$7*H89</f>
        <v>#VALUE!</v>
      </c>
      <c r="D89" s="70">
        <v>0</v>
      </c>
      <c r="E89" s="70" t="e">
        <f t="shared" si="3"/>
        <v>#VALUE!</v>
      </c>
      <c r="F89" s="71" t="e">
        <f t="shared" si="4"/>
        <v>#VALUE!</v>
      </c>
      <c r="G89" s="70" t="e">
        <f t="shared" si="5"/>
        <v>#VALUE!</v>
      </c>
      <c r="H89" s="70" t="e">
        <f>_xlfn.IFS('WS-2, WS-3, &amp; WS-4'!$B$6='Watershed Precip Data'!$C$3,'Watershed Precip Data'!C91,'Watershed Precip Data'!$C$14='Watershed Precip Data'!$D$3,'Watershed Precip Data'!D91,'WS-2, WS-3, &amp; WS-4'!$B$6='Watershed Precip Data'!$E$3,'Watershed Precip Data'!E91,'WS-2, WS-3, &amp; WS-4'!$B$6='Watershed Precip Data'!$F$3,'Watershed Precip Data'!F91,'WS-2, WS-3, &amp; WS-4'!$B$6='Watershed Precip Data'!$G$3,'Watershed Precip Data'!G91,'Watershed Precip Data'!$C$14='Watershed Precip Data'!$H$3,'Watershed Precip Data'!H91,'WS-2, WS-3, &amp; WS-4'!$B$6='Watershed Precip Data'!$I$3,'Watershed Precip Data'!I91,'WS-2, WS-3, &amp; WS-4'!$B$6='Watershed Precip Data'!$J$3,'Watershed Precip Data'!J91,'WS-2, WS-3, &amp; WS-4'!$B$6='Watershed Precip Data'!$K$3,'Watershed Precip Data'!K91)</f>
        <v>#N/A</v>
      </c>
      <c r="I89" s="239" t="e">
        <f>MIN((($L$3*('WS-2, WS-3, &amp; WS-4'!$B$26/43560))),(G89+C89))</f>
        <v>#N/A</v>
      </c>
    </row>
    <row r="90" spans="1:9">
      <c r="A90" s="19">
        <v>3</v>
      </c>
      <c r="B90" s="18">
        <v>28</v>
      </c>
      <c r="C90" s="70" t="e">
        <f>'WS-2, WS-3, &amp; WS-4'!$B$28*'Water Supply Calcs'!$N$7*H90</f>
        <v>#VALUE!</v>
      </c>
      <c r="D90" s="70">
        <v>0</v>
      </c>
      <c r="E90" s="70" t="e">
        <f t="shared" si="3"/>
        <v>#VALUE!</v>
      </c>
      <c r="F90" s="71" t="e">
        <f t="shared" si="4"/>
        <v>#VALUE!</v>
      </c>
      <c r="G90" s="70" t="e">
        <f t="shared" si="5"/>
        <v>#VALUE!</v>
      </c>
      <c r="H90" s="70" t="e">
        <f>_xlfn.IFS('WS-2, WS-3, &amp; WS-4'!$B$6='Watershed Precip Data'!$C$3,'Watershed Precip Data'!C92,'Watershed Precip Data'!$C$14='Watershed Precip Data'!$D$3,'Watershed Precip Data'!D92,'WS-2, WS-3, &amp; WS-4'!$B$6='Watershed Precip Data'!$E$3,'Watershed Precip Data'!E92,'WS-2, WS-3, &amp; WS-4'!$B$6='Watershed Precip Data'!$F$3,'Watershed Precip Data'!F92,'WS-2, WS-3, &amp; WS-4'!$B$6='Watershed Precip Data'!$G$3,'Watershed Precip Data'!G92,'Watershed Precip Data'!$C$14='Watershed Precip Data'!$H$3,'Watershed Precip Data'!H92,'WS-2, WS-3, &amp; WS-4'!$B$6='Watershed Precip Data'!$I$3,'Watershed Precip Data'!I92,'WS-2, WS-3, &amp; WS-4'!$B$6='Watershed Precip Data'!$J$3,'Watershed Precip Data'!J92,'WS-2, WS-3, &amp; WS-4'!$B$6='Watershed Precip Data'!$K$3,'Watershed Precip Data'!K92)</f>
        <v>#N/A</v>
      </c>
      <c r="I90" s="239" t="e">
        <f>MIN((($L$3*('WS-2, WS-3, &amp; WS-4'!$B$26/43560))),(G90+C90))</f>
        <v>#N/A</v>
      </c>
    </row>
    <row r="91" spans="1:9">
      <c r="A91" s="19">
        <v>3</v>
      </c>
      <c r="B91" s="18">
        <v>29</v>
      </c>
      <c r="C91" s="70" t="e">
        <f>'WS-2, WS-3, &amp; WS-4'!$B$28*'Water Supply Calcs'!$N$7*H91</f>
        <v>#VALUE!</v>
      </c>
      <c r="D91" s="70">
        <v>0</v>
      </c>
      <c r="E91" s="70" t="e">
        <f t="shared" si="3"/>
        <v>#VALUE!</v>
      </c>
      <c r="F91" s="71" t="e">
        <f t="shared" si="4"/>
        <v>#VALUE!</v>
      </c>
      <c r="G91" s="70" t="e">
        <f t="shared" si="5"/>
        <v>#VALUE!</v>
      </c>
      <c r="H91" s="70" t="e">
        <f>_xlfn.IFS('WS-2, WS-3, &amp; WS-4'!$B$6='Watershed Precip Data'!$C$3,'Watershed Precip Data'!C93,'Watershed Precip Data'!$C$14='Watershed Precip Data'!$D$3,'Watershed Precip Data'!D93,'WS-2, WS-3, &amp; WS-4'!$B$6='Watershed Precip Data'!$E$3,'Watershed Precip Data'!E93,'WS-2, WS-3, &amp; WS-4'!$B$6='Watershed Precip Data'!$F$3,'Watershed Precip Data'!F93,'WS-2, WS-3, &amp; WS-4'!$B$6='Watershed Precip Data'!$G$3,'Watershed Precip Data'!G93,'Watershed Precip Data'!$C$14='Watershed Precip Data'!$H$3,'Watershed Precip Data'!H93,'WS-2, WS-3, &amp; WS-4'!$B$6='Watershed Precip Data'!$I$3,'Watershed Precip Data'!I93,'WS-2, WS-3, &amp; WS-4'!$B$6='Watershed Precip Data'!$J$3,'Watershed Precip Data'!J93,'WS-2, WS-3, &amp; WS-4'!$B$6='Watershed Precip Data'!$K$3,'Watershed Precip Data'!K93)</f>
        <v>#N/A</v>
      </c>
      <c r="I91" s="239" t="e">
        <f>MIN((($L$3*('WS-2, WS-3, &amp; WS-4'!$B$26/43560))),(G91+C91))</f>
        <v>#N/A</v>
      </c>
    </row>
    <row r="92" spans="1:9">
      <c r="A92" s="19">
        <v>3</v>
      </c>
      <c r="B92" s="18">
        <v>30</v>
      </c>
      <c r="C92" s="70" t="e">
        <f>'WS-2, WS-3, &amp; WS-4'!$B$28*'Water Supply Calcs'!$N$7*H92</f>
        <v>#VALUE!</v>
      </c>
      <c r="D92" s="70">
        <v>0</v>
      </c>
      <c r="E92" s="70" t="e">
        <f t="shared" si="3"/>
        <v>#VALUE!</v>
      </c>
      <c r="F92" s="71" t="e">
        <f t="shared" si="4"/>
        <v>#VALUE!</v>
      </c>
      <c r="G92" s="70" t="e">
        <f t="shared" si="5"/>
        <v>#VALUE!</v>
      </c>
      <c r="H92" s="70" t="e">
        <f>_xlfn.IFS('WS-2, WS-3, &amp; WS-4'!$B$6='Watershed Precip Data'!$C$3,'Watershed Precip Data'!C94,'Watershed Precip Data'!$C$14='Watershed Precip Data'!$D$3,'Watershed Precip Data'!D94,'WS-2, WS-3, &amp; WS-4'!$B$6='Watershed Precip Data'!$E$3,'Watershed Precip Data'!E94,'WS-2, WS-3, &amp; WS-4'!$B$6='Watershed Precip Data'!$F$3,'Watershed Precip Data'!F94,'WS-2, WS-3, &amp; WS-4'!$B$6='Watershed Precip Data'!$G$3,'Watershed Precip Data'!G94,'Watershed Precip Data'!$C$14='Watershed Precip Data'!$H$3,'Watershed Precip Data'!H94,'WS-2, WS-3, &amp; WS-4'!$B$6='Watershed Precip Data'!$I$3,'Watershed Precip Data'!I94,'WS-2, WS-3, &amp; WS-4'!$B$6='Watershed Precip Data'!$J$3,'Watershed Precip Data'!J94,'WS-2, WS-3, &amp; WS-4'!$B$6='Watershed Precip Data'!$K$3,'Watershed Precip Data'!K94)</f>
        <v>#N/A</v>
      </c>
      <c r="I92" s="239" t="e">
        <f>MIN((($L$3*('WS-2, WS-3, &amp; WS-4'!$B$26/43560))),(G92+C92))</f>
        <v>#N/A</v>
      </c>
    </row>
    <row r="93" spans="1:9">
      <c r="A93" s="19">
        <v>3</v>
      </c>
      <c r="B93" s="18">
        <v>31</v>
      </c>
      <c r="C93" s="70" t="e">
        <f>'WS-2, WS-3, &amp; WS-4'!$B$28*'Water Supply Calcs'!$N$7*H93</f>
        <v>#VALUE!</v>
      </c>
      <c r="D93" s="70">
        <v>0</v>
      </c>
      <c r="E93" s="70" t="e">
        <f t="shared" si="3"/>
        <v>#VALUE!</v>
      </c>
      <c r="F93" s="71" t="e">
        <f t="shared" si="4"/>
        <v>#VALUE!</v>
      </c>
      <c r="G93" s="70" t="e">
        <f t="shared" si="5"/>
        <v>#VALUE!</v>
      </c>
      <c r="H93" s="70" t="e">
        <f>_xlfn.IFS('WS-2, WS-3, &amp; WS-4'!$B$6='Watershed Precip Data'!$C$3,'Watershed Precip Data'!C95,'Watershed Precip Data'!$C$14='Watershed Precip Data'!$D$3,'Watershed Precip Data'!D95,'WS-2, WS-3, &amp; WS-4'!$B$6='Watershed Precip Data'!$E$3,'Watershed Precip Data'!E95,'WS-2, WS-3, &amp; WS-4'!$B$6='Watershed Precip Data'!$F$3,'Watershed Precip Data'!F95,'WS-2, WS-3, &amp; WS-4'!$B$6='Watershed Precip Data'!$G$3,'Watershed Precip Data'!G95,'Watershed Precip Data'!$C$14='Watershed Precip Data'!$H$3,'Watershed Precip Data'!H95,'WS-2, WS-3, &amp; WS-4'!$B$6='Watershed Precip Data'!$I$3,'Watershed Precip Data'!I95,'WS-2, WS-3, &amp; WS-4'!$B$6='Watershed Precip Data'!$J$3,'Watershed Precip Data'!J95,'WS-2, WS-3, &amp; WS-4'!$B$6='Watershed Precip Data'!$K$3,'Watershed Precip Data'!K95)</f>
        <v>#N/A</v>
      </c>
      <c r="I93" s="239" t="e">
        <f>MIN((($L$3*('WS-2, WS-3, &amp; WS-4'!$B$26/43560))),(G93+C93))</f>
        <v>#N/A</v>
      </c>
    </row>
    <row r="94" spans="1:9">
      <c r="A94" s="19">
        <v>4</v>
      </c>
      <c r="B94" s="18">
        <v>1</v>
      </c>
      <c r="C94" s="70" t="e">
        <f>'WS-2, WS-3, &amp; WS-4'!$B$28*'Water Supply Calcs'!$N$7*H94</f>
        <v>#VALUE!</v>
      </c>
      <c r="D94" s="70">
        <v>0</v>
      </c>
      <c r="E94" s="70" t="e">
        <f t="shared" si="3"/>
        <v>#VALUE!</v>
      </c>
      <c r="F94" s="71" t="e">
        <f t="shared" si="4"/>
        <v>#VALUE!</v>
      </c>
      <c r="G94" s="70" t="e">
        <f t="shared" si="5"/>
        <v>#VALUE!</v>
      </c>
      <c r="H94" s="70" t="e">
        <f>_xlfn.IFS('WS-2, WS-3, &amp; WS-4'!$B$6='Watershed Precip Data'!$C$3,'Watershed Precip Data'!C96,'Watershed Precip Data'!$C$14='Watershed Precip Data'!$D$3,'Watershed Precip Data'!D96,'WS-2, WS-3, &amp; WS-4'!$B$6='Watershed Precip Data'!$E$3,'Watershed Precip Data'!E96,'WS-2, WS-3, &amp; WS-4'!$B$6='Watershed Precip Data'!$F$3,'Watershed Precip Data'!F96,'WS-2, WS-3, &amp; WS-4'!$B$6='Watershed Precip Data'!$G$3,'Watershed Precip Data'!G96,'Watershed Precip Data'!$C$14='Watershed Precip Data'!$H$3,'Watershed Precip Data'!H96,'WS-2, WS-3, &amp; WS-4'!$B$6='Watershed Precip Data'!$I$3,'Watershed Precip Data'!I96,'WS-2, WS-3, &amp; WS-4'!$B$6='Watershed Precip Data'!$J$3,'Watershed Precip Data'!J96,'WS-2, WS-3, &amp; WS-4'!$B$6='Watershed Precip Data'!$K$3,'Watershed Precip Data'!K96)</f>
        <v>#N/A</v>
      </c>
      <c r="I94" s="239" t="e">
        <f>MIN((($L$3*('WS-2, WS-3, &amp; WS-4'!$B$26/43560))),(G94+C94))</f>
        <v>#N/A</v>
      </c>
    </row>
    <row r="95" spans="1:9">
      <c r="A95" s="19">
        <v>4</v>
      </c>
      <c r="B95" s="18">
        <v>2</v>
      </c>
      <c r="C95" s="70" t="e">
        <f>'WS-2, WS-3, &amp; WS-4'!$B$28*'Water Supply Calcs'!$N$7*H95</f>
        <v>#VALUE!</v>
      </c>
      <c r="D95" s="70">
        <v>0</v>
      </c>
      <c r="E95" s="70" t="e">
        <f t="shared" si="3"/>
        <v>#VALUE!</v>
      </c>
      <c r="F95" s="71" t="e">
        <f t="shared" si="4"/>
        <v>#VALUE!</v>
      </c>
      <c r="G95" s="70" t="e">
        <f t="shared" si="5"/>
        <v>#VALUE!</v>
      </c>
      <c r="H95" s="70" t="e">
        <f>_xlfn.IFS('WS-2, WS-3, &amp; WS-4'!$B$6='Watershed Precip Data'!$C$3,'Watershed Precip Data'!C97,'Watershed Precip Data'!$C$14='Watershed Precip Data'!$D$3,'Watershed Precip Data'!D97,'WS-2, WS-3, &amp; WS-4'!$B$6='Watershed Precip Data'!$E$3,'Watershed Precip Data'!E97,'WS-2, WS-3, &amp; WS-4'!$B$6='Watershed Precip Data'!$F$3,'Watershed Precip Data'!F97,'WS-2, WS-3, &amp; WS-4'!$B$6='Watershed Precip Data'!$G$3,'Watershed Precip Data'!G97,'Watershed Precip Data'!$C$14='Watershed Precip Data'!$H$3,'Watershed Precip Data'!H97,'WS-2, WS-3, &amp; WS-4'!$B$6='Watershed Precip Data'!$I$3,'Watershed Precip Data'!I97,'WS-2, WS-3, &amp; WS-4'!$B$6='Watershed Precip Data'!$J$3,'Watershed Precip Data'!J97,'WS-2, WS-3, &amp; WS-4'!$B$6='Watershed Precip Data'!$K$3,'Watershed Precip Data'!K97)</f>
        <v>#N/A</v>
      </c>
      <c r="I95" s="239" t="e">
        <f>MIN((($L$3*('WS-2, WS-3, &amp; WS-4'!$B$26/43560))),(G95+C95))</f>
        <v>#N/A</v>
      </c>
    </row>
    <row r="96" spans="1:9">
      <c r="A96" s="19">
        <v>4</v>
      </c>
      <c r="B96" s="18">
        <v>3</v>
      </c>
      <c r="C96" s="70" t="e">
        <f>'WS-2, WS-3, &amp; WS-4'!$B$28*'Water Supply Calcs'!$N$7*H96</f>
        <v>#VALUE!</v>
      </c>
      <c r="D96" s="70">
        <v>0</v>
      </c>
      <c r="E96" s="70" t="e">
        <f t="shared" si="3"/>
        <v>#VALUE!</v>
      </c>
      <c r="F96" s="71" t="e">
        <f t="shared" si="4"/>
        <v>#VALUE!</v>
      </c>
      <c r="G96" s="70" t="e">
        <f t="shared" si="5"/>
        <v>#VALUE!</v>
      </c>
      <c r="H96" s="70" t="e">
        <f>_xlfn.IFS('WS-2, WS-3, &amp; WS-4'!$B$6='Watershed Precip Data'!$C$3,'Watershed Precip Data'!C98,'Watershed Precip Data'!$C$14='Watershed Precip Data'!$D$3,'Watershed Precip Data'!D98,'WS-2, WS-3, &amp; WS-4'!$B$6='Watershed Precip Data'!$E$3,'Watershed Precip Data'!E98,'WS-2, WS-3, &amp; WS-4'!$B$6='Watershed Precip Data'!$F$3,'Watershed Precip Data'!F98,'WS-2, WS-3, &amp; WS-4'!$B$6='Watershed Precip Data'!$G$3,'Watershed Precip Data'!G98,'Watershed Precip Data'!$C$14='Watershed Precip Data'!$H$3,'Watershed Precip Data'!H98,'WS-2, WS-3, &amp; WS-4'!$B$6='Watershed Precip Data'!$I$3,'Watershed Precip Data'!I98,'WS-2, WS-3, &amp; WS-4'!$B$6='Watershed Precip Data'!$J$3,'Watershed Precip Data'!J98,'WS-2, WS-3, &amp; WS-4'!$B$6='Watershed Precip Data'!$K$3,'Watershed Precip Data'!K98)</f>
        <v>#N/A</v>
      </c>
      <c r="I96" s="239" t="e">
        <f>MIN((($L$3*('WS-2, WS-3, &amp; WS-4'!$B$26/43560))),(G96+C96))</f>
        <v>#N/A</v>
      </c>
    </row>
    <row r="97" spans="1:9">
      <c r="A97" s="19">
        <v>4</v>
      </c>
      <c r="B97" s="18">
        <v>4</v>
      </c>
      <c r="C97" s="70" t="e">
        <f>'WS-2, WS-3, &amp; WS-4'!$B$28*'Water Supply Calcs'!$N$7*H97</f>
        <v>#VALUE!</v>
      </c>
      <c r="D97" s="70">
        <v>0</v>
      </c>
      <c r="E97" s="70" t="e">
        <f t="shared" si="3"/>
        <v>#VALUE!</v>
      </c>
      <c r="F97" s="71" t="e">
        <f t="shared" si="4"/>
        <v>#VALUE!</v>
      </c>
      <c r="G97" s="70" t="e">
        <f t="shared" si="5"/>
        <v>#VALUE!</v>
      </c>
      <c r="H97" s="70" t="e">
        <f>_xlfn.IFS('WS-2, WS-3, &amp; WS-4'!$B$6='Watershed Precip Data'!$C$3,'Watershed Precip Data'!C99,'Watershed Precip Data'!$C$14='Watershed Precip Data'!$D$3,'Watershed Precip Data'!D99,'WS-2, WS-3, &amp; WS-4'!$B$6='Watershed Precip Data'!$E$3,'Watershed Precip Data'!E99,'WS-2, WS-3, &amp; WS-4'!$B$6='Watershed Precip Data'!$F$3,'Watershed Precip Data'!F99,'WS-2, WS-3, &amp; WS-4'!$B$6='Watershed Precip Data'!$G$3,'Watershed Precip Data'!G99,'Watershed Precip Data'!$C$14='Watershed Precip Data'!$H$3,'Watershed Precip Data'!H99,'WS-2, WS-3, &amp; WS-4'!$B$6='Watershed Precip Data'!$I$3,'Watershed Precip Data'!I99,'WS-2, WS-3, &amp; WS-4'!$B$6='Watershed Precip Data'!$J$3,'Watershed Precip Data'!J99,'WS-2, WS-3, &amp; WS-4'!$B$6='Watershed Precip Data'!$K$3,'Watershed Precip Data'!K99)</f>
        <v>#N/A</v>
      </c>
      <c r="I97" s="239" t="e">
        <f>MIN((($L$3*('WS-2, WS-3, &amp; WS-4'!$B$26/43560))),(G97+C97))</f>
        <v>#N/A</v>
      </c>
    </row>
    <row r="98" spans="1:9">
      <c r="A98" s="19">
        <v>4</v>
      </c>
      <c r="B98" s="18">
        <v>5</v>
      </c>
      <c r="C98" s="70" t="e">
        <f>'WS-2, WS-3, &amp; WS-4'!$B$28*'Water Supply Calcs'!$N$7*H98</f>
        <v>#VALUE!</v>
      </c>
      <c r="D98" s="70">
        <v>0</v>
      </c>
      <c r="E98" s="70" t="e">
        <f t="shared" si="3"/>
        <v>#VALUE!</v>
      </c>
      <c r="F98" s="71" t="e">
        <f t="shared" si="4"/>
        <v>#VALUE!</v>
      </c>
      <c r="G98" s="70" t="e">
        <f t="shared" si="5"/>
        <v>#VALUE!</v>
      </c>
      <c r="H98" s="70" t="e">
        <f>_xlfn.IFS('WS-2, WS-3, &amp; WS-4'!$B$6='Watershed Precip Data'!$C$3,'Watershed Precip Data'!C100,'Watershed Precip Data'!$C$14='Watershed Precip Data'!$D$3,'Watershed Precip Data'!D100,'WS-2, WS-3, &amp; WS-4'!$B$6='Watershed Precip Data'!$E$3,'Watershed Precip Data'!E100,'WS-2, WS-3, &amp; WS-4'!$B$6='Watershed Precip Data'!$F$3,'Watershed Precip Data'!F100,'WS-2, WS-3, &amp; WS-4'!$B$6='Watershed Precip Data'!$G$3,'Watershed Precip Data'!G100,'Watershed Precip Data'!$C$14='Watershed Precip Data'!$H$3,'Watershed Precip Data'!H100,'WS-2, WS-3, &amp; WS-4'!$B$6='Watershed Precip Data'!$I$3,'Watershed Precip Data'!I100,'WS-2, WS-3, &amp; WS-4'!$B$6='Watershed Precip Data'!$J$3,'Watershed Precip Data'!J100,'WS-2, WS-3, &amp; WS-4'!$B$6='Watershed Precip Data'!$K$3,'Watershed Precip Data'!K100)</f>
        <v>#N/A</v>
      </c>
      <c r="I98" s="239" t="e">
        <f>MIN((($L$3*('WS-2, WS-3, &amp; WS-4'!$B$26/43560))),(G98+C98))</f>
        <v>#N/A</v>
      </c>
    </row>
    <row r="99" spans="1:9">
      <c r="A99" s="19">
        <v>4</v>
      </c>
      <c r="B99" s="18">
        <v>6</v>
      </c>
      <c r="C99" s="70" t="e">
        <f>'WS-2, WS-3, &amp; WS-4'!$B$28*'Water Supply Calcs'!$N$7*H99</f>
        <v>#VALUE!</v>
      </c>
      <c r="D99" s="70">
        <v>0</v>
      </c>
      <c r="E99" s="70" t="e">
        <f t="shared" si="3"/>
        <v>#VALUE!</v>
      </c>
      <c r="F99" s="71" t="e">
        <f t="shared" si="4"/>
        <v>#VALUE!</v>
      </c>
      <c r="G99" s="70" t="e">
        <f t="shared" si="5"/>
        <v>#VALUE!</v>
      </c>
      <c r="H99" s="70" t="e">
        <f>_xlfn.IFS('WS-2, WS-3, &amp; WS-4'!$B$6='Watershed Precip Data'!$C$3,'Watershed Precip Data'!C101,'Watershed Precip Data'!$C$14='Watershed Precip Data'!$D$3,'Watershed Precip Data'!D101,'WS-2, WS-3, &amp; WS-4'!$B$6='Watershed Precip Data'!$E$3,'Watershed Precip Data'!E101,'WS-2, WS-3, &amp; WS-4'!$B$6='Watershed Precip Data'!$F$3,'Watershed Precip Data'!F101,'WS-2, WS-3, &amp; WS-4'!$B$6='Watershed Precip Data'!$G$3,'Watershed Precip Data'!G101,'Watershed Precip Data'!$C$14='Watershed Precip Data'!$H$3,'Watershed Precip Data'!H101,'WS-2, WS-3, &amp; WS-4'!$B$6='Watershed Precip Data'!$I$3,'Watershed Precip Data'!I101,'WS-2, WS-3, &amp; WS-4'!$B$6='Watershed Precip Data'!$J$3,'Watershed Precip Data'!J101,'WS-2, WS-3, &amp; WS-4'!$B$6='Watershed Precip Data'!$K$3,'Watershed Precip Data'!K101)</f>
        <v>#N/A</v>
      </c>
      <c r="I99" s="239" t="e">
        <f>MIN((($L$3*('WS-2, WS-3, &amp; WS-4'!$B$26/43560))),(G99+C99))</f>
        <v>#N/A</v>
      </c>
    </row>
    <row r="100" spans="1:9">
      <c r="A100" s="19">
        <v>4</v>
      </c>
      <c r="B100" s="18">
        <v>7</v>
      </c>
      <c r="C100" s="70" t="e">
        <f>'WS-2, WS-3, &amp; WS-4'!$B$28*'Water Supply Calcs'!$N$7*H100</f>
        <v>#VALUE!</v>
      </c>
      <c r="D100" s="70">
        <v>0</v>
      </c>
      <c r="E100" s="70" t="e">
        <f t="shared" si="3"/>
        <v>#VALUE!</v>
      </c>
      <c r="F100" s="71" t="e">
        <f t="shared" si="4"/>
        <v>#VALUE!</v>
      </c>
      <c r="G100" s="70" t="e">
        <f t="shared" si="5"/>
        <v>#VALUE!</v>
      </c>
      <c r="H100" s="70" t="e">
        <f>_xlfn.IFS('WS-2, WS-3, &amp; WS-4'!$B$6='Watershed Precip Data'!$C$3,'Watershed Precip Data'!C102,'Watershed Precip Data'!$C$14='Watershed Precip Data'!$D$3,'Watershed Precip Data'!D102,'WS-2, WS-3, &amp; WS-4'!$B$6='Watershed Precip Data'!$E$3,'Watershed Precip Data'!E102,'WS-2, WS-3, &amp; WS-4'!$B$6='Watershed Precip Data'!$F$3,'Watershed Precip Data'!F102,'WS-2, WS-3, &amp; WS-4'!$B$6='Watershed Precip Data'!$G$3,'Watershed Precip Data'!G102,'Watershed Precip Data'!$C$14='Watershed Precip Data'!$H$3,'Watershed Precip Data'!H102,'WS-2, WS-3, &amp; WS-4'!$B$6='Watershed Precip Data'!$I$3,'Watershed Precip Data'!I102,'WS-2, WS-3, &amp; WS-4'!$B$6='Watershed Precip Data'!$J$3,'Watershed Precip Data'!J102,'WS-2, WS-3, &amp; WS-4'!$B$6='Watershed Precip Data'!$K$3,'Watershed Precip Data'!K102)</f>
        <v>#N/A</v>
      </c>
      <c r="I100" s="239" t="e">
        <f>MIN((($L$3*('WS-2, WS-3, &amp; WS-4'!$B$26/43560))),(G100+C100))</f>
        <v>#N/A</v>
      </c>
    </row>
    <row r="101" spans="1:9">
      <c r="A101" s="19">
        <v>4</v>
      </c>
      <c r="B101" s="18">
        <v>8</v>
      </c>
      <c r="C101" s="70" t="e">
        <f>'WS-2, WS-3, &amp; WS-4'!$B$28*'Water Supply Calcs'!$N$7*H101</f>
        <v>#VALUE!</v>
      </c>
      <c r="D101" s="70">
        <v>0</v>
      </c>
      <c r="E101" s="70" t="e">
        <f t="shared" si="3"/>
        <v>#VALUE!</v>
      </c>
      <c r="F101" s="71" t="e">
        <f t="shared" si="4"/>
        <v>#VALUE!</v>
      </c>
      <c r="G101" s="70" t="e">
        <f t="shared" si="5"/>
        <v>#VALUE!</v>
      </c>
      <c r="H101" s="70" t="e">
        <f>_xlfn.IFS('WS-2, WS-3, &amp; WS-4'!$B$6='Watershed Precip Data'!$C$3,'Watershed Precip Data'!C103,'Watershed Precip Data'!$C$14='Watershed Precip Data'!$D$3,'Watershed Precip Data'!D103,'WS-2, WS-3, &amp; WS-4'!$B$6='Watershed Precip Data'!$E$3,'Watershed Precip Data'!E103,'WS-2, WS-3, &amp; WS-4'!$B$6='Watershed Precip Data'!$F$3,'Watershed Precip Data'!F103,'WS-2, WS-3, &amp; WS-4'!$B$6='Watershed Precip Data'!$G$3,'Watershed Precip Data'!G103,'Watershed Precip Data'!$C$14='Watershed Precip Data'!$H$3,'Watershed Precip Data'!H103,'WS-2, WS-3, &amp; WS-4'!$B$6='Watershed Precip Data'!$I$3,'Watershed Precip Data'!I103,'WS-2, WS-3, &amp; WS-4'!$B$6='Watershed Precip Data'!$J$3,'Watershed Precip Data'!J103,'WS-2, WS-3, &amp; WS-4'!$B$6='Watershed Precip Data'!$K$3,'Watershed Precip Data'!K103)</f>
        <v>#N/A</v>
      </c>
      <c r="I101" s="239" t="e">
        <f>MIN((($L$3*('WS-2, WS-3, &amp; WS-4'!$B$26/43560))),(G101+C101))</f>
        <v>#N/A</v>
      </c>
    </row>
    <row r="102" spans="1:9">
      <c r="A102" s="19">
        <v>4</v>
      </c>
      <c r="B102" s="18">
        <v>9</v>
      </c>
      <c r="C102" s="70" t="e">
        <f>'WS-2, WS-3, &amp; WS-4'!$B$28*'Water Supply Calcs'!$N$7*H102</f>
        <v>#VALUE!</v>
      </c>
      <c r="D102" s="70">
        <v>0</v>
      </c>
      <c r="E102" s="70" t="e">
        <f t="shared" si="3"/>
        <v>#VALUE!</v>
      </c>
      <c r="F102" s="71" t="e">
        <f t="shared" si="4"/>
        <v>#VALUE!</v>
      </c>
      <c r="G102" s="70" t="e">
        <f t="shared" si="5"/>
        <v>#VALUE!</v>
      </c>
      <c r="H102" s="70" t="e">
        <f>_xlfn.IFS('WS-2, WS-3, &amp; WS-4'!$B$6='Watershed Precip Data'!$C$3,'Watershed Precip Data'!C104,'Watershed Precip Data'!$C$14='Watershed Precip Data'!$D$3,'Watershed Precip Data'!D104,'WS-2, WS-3, &amp; WS-4'!$B$6='Watershed Precip Data'!$E$3,'Watershed Precip Data'!E104,'WS-2, WS-3, &amp; WS-4'!$B$6='Watershed Precip Data'!$F$3,'Watershed Precip Data'!F104,'WS-2, WS-3, &amp; WS-4'!$B$6='Watershed Precip Data'!$G$3,'Watershed Precip Data'!G104,'Watershed Precip Data'!$C$14='Watershed Precip Data'!$H$3,'Watershed Precip Data'!H104,'WS-2, WS-3, &amp; WS-4'!$B$6='Watershed Precip Data'!$I$3,'Watershed Precip Data'!I104,'WS-2, WS-3, &amp; WS-4'!$B$6='Watershed Precip Data'!$J$3,'Watershed Precip Data'!J104,'WS-2, WS-3, &amp; WS-4'!$B$6='Watershed Precip Data'!$K$3,'Watershed Precip Data'!K104)</f>
        <v>#N/A</v>
      </c>
      <c r="I102" s="239" t="e">
        <f>MIN((($L$3*('WS-2, WS-3, &amp; WS-4'!$B$26/43560))),(G102+C102))</f>
        <v>#N/A</v>
      </c>
    </row>
    <row r="103" spans="1:9">
      <c r="A103" s="19">
        <v>4</v>
      </c>
      <c r="B103" s="18">
        <v>10</v>
      </c>
      <c r="C103" s="70" t="e">
        <f>'WS-2, WS-3, &amp; WS-4'!$B$28*'Water Supply Calcs'!$N$7*H103</f>
        <v>#VALUE!</v>
      </c>
      <c r="D103" s="70">
        <v>0</v>
      </c>
      <c r="E103" s="70" t="e">
        <f t="shared" si="3"/>
        <v>#VALUE!</v>
      </c>
      <c r="F103" s="71" t="e">
        <f t="shared" si="4"/>
        <v>#VALUE!</v>
      </c>
      <c r="G103" s="70" t="e">
        <f t="shared" si="5"/>
        <v>#VALUE!</v>
      </c>
      <c r="H103" s="70" t="e">
        <f>_xlfn.IFS('WS-2, WS-3, &amp; WS-4'!$B$6='Watershed Precip Data'!$C$3,'Watershed Precip Data'!C105,'Watershed Precip Data'!$C$14='Watershed Precip Data'!$D$3,'Watershed Precip Data'!D105,'WS-2, WS-3, &amp; WS-4'!$B$6='Watershed Precip Data'!$E$3,'Watershed Precip Data'!E105,'WS-2, WS-3, &amp; WS-4'!$B$6='Watershed Precip Data'!$F$3,'Watershed Precip Data'!F105,'WS-2, WS-3, &amp; WS-4'!$B$6='Watershed Precip Data'!$G$3,'Watershed Precip Data'!G105,'Watershed Precip Data'!$C$14='Watershed Precip Data'!$H$3,'Watershed Precip Data'!H105,'WS-2, WS-3, &amp; WS-4'!$B$6='Watershed Precip Data'!$I$3,'Watershed Precip Data'!I105,'WS-2, WS-3, &amp; WS-4'!$B$6='Watershed Precip Data'!$J$3,'Watershed Precip Data'!J105,'WS-2, WS-3, &amp; WS-4'!$B$6='Watershed Precip Data'!$K$3,'Watershed Precip Data'!K105)</f>
        <v>#N/A</v>
      </c>
      <c r="I103" s="239" t="e">
        <f>MIN((($L$3*('WS-2, WS-3, &amp; WS-4'!$B$26/43560))),(G103+C103))</f>
        <v>#N/A</v>
      </c>
    </row>
    <row r="104" spans="1:9">
      <c r="A104" s="19">
        <v>4</v>
      </c>
      <c r="B104" s="18">
        <v>11</v>
      </c>
      <c r="C104" s="70" t="e">
        <f>'WS-2, WS-3, &amp; WS-4'!$B$28*'Water Supply Calcs'!$N$7*H104</f>
        <v>#VALUE!</v>
      </c>
      <c r="D104" s="70">
        <v>0</v>
      </c>
      <c r="E104" s="70" t="e">
        <f t="shared" si="3"/>
        <v>#VALUE!</v>
      </c>
      <c r="F104" s="71" t="e">
        <f t="shared" si="4"/>
        <v>#VALUE!</v>
      </c>
      <c r="G104" s="70" t="e">
        <f t="shared" si="5"/>
        <v>#VALUE!</v>
      </c>
      <c r="H104" s="70" t="e">
        <f>_xlfn.IFS('WS-2, WS-3, &amp; WS-4'!$B$6='Watershed Precip Data'!$C$3,'Watershed Precip Data'!C106,'Watershed Precip Data'!$C$14='Watershed Precip Data'!$D$3,'Watershed Precip Data'!D106,'WS-2, WS-3, &amp; WS-4'!$B$6='Watershed Precip Data'!$E$3,'Watershed Precip Data'!E106,'WS-2, WS-3, &amp; WS-4'!$B$6='Watershed Precip Data'!$F$3,'Watershed Precip Data'!F106,'WS-2, WS-3, &amp; WS-4'!$B$6='Watershed Precip Data'!$G$3,'Watershed Precip Data'!G106,'Watershed Precip Data'!$C$14='Watershed Precip Data'!$H$3,'Watershed Precip Data'!H106,'WS-2, WS-3, &amp; WS-4'!$B$6='Watershed Precip Data'!$I$3,'Watershed Precip Data'!I106,'WS-2, WS-3, &amp; WS-4'!$B$6='Watershed Precip Data'!$J$3,'Watershed Precip Data'!J106,'WS-2, WS-3, &amp; WS-4'!$B$6='Watershed Precip Data'!$K$3,'Watershed Precip Data'!K106)</f>
        <v>#N/A</v>
      </c>
      <c r="I104" s="239" t="e">
        <f>MIN((($L$3*('WS-2, WS-3, &amp; WS-4'!$B$26/43560))),(G104+C104))</f>
        <v>#N/A</v>
      </c>
    </row>
    <row r="105" spans="1:9">
      <c r="A105" s="19">
        <v>4</v>
      </c>
      <c r="B105" s="18">
        <v>12</v>
      </c>
      <c r="C105" s="70" t="e">
        <f>'WS-2, WS-3, &amp; WS-4'!$B$28*'Water Supply Calcs'!$N$7*H105</f>
        <v>#VALUE!</v>
      </c>
      <c r="D105" s="70">
        <v>0</v>
      </c>
      <c r="E105" s="70" t="e">
        <f t="shared" si="3"/>
        <v>#VALUE!</v>
      </c>
      <c r="F105" s="71" t="e">
        <f t="shared" si="4"/>
        <v>#VALUE!</v>
      </c>
      <c r="G105" s="70" t="e">
        <f t="shared" si="5"/>
        <v>#VALUE!</v>
      </c>
      <c r="H105" s="70" t="e">
        <f>_xlfn.IFS('WS-2, WS-3, &amp; WS-4'!$B$6='Watershed Precip Data'!$C$3,'Watershed Precip Data'!C107,'Watershed Precip Data'!$C$14='Watershed Precip Data'!$D$3,'Watershed Precip Data'!D107,'WS-2, WS-3, &amp; WS-4'!$B$6='Watershed Precip Data'!$E$3,'Watershed Precip Data'!E107,'WS-2, WS-3, &amp; WS-4'!$B$6='Watershed Precip Data'!$F$3,'Watershed Precip Data'!F107,'WS-2, WS-3, &amp; WS-4'!$B$6='Watershed Precip Data'!$G$3,'Watershed Precip Data'!G107,'Watershed Precip Data'!$C$14='Watershed Precip Data'!$H$3,'Watershed Precip Data'!H107,'WS-2, WS-3, &amp; WS-4'!$B$6='Watershed Precip Data'!$I$3,'Watershed Precip Data'!I107,'WS-2, WS-3, &amp; WS-4'!$B$6='Watershed Precip Data'!$J$3,'Watershed Precip Data'!J107,'WS-2, WS-3, &amp; WS-4'!$B$6='Watershed Precip Data'!$K$3,'Watershed Precip Data'!K107)</f>
        <v>#N/A</v>
      </c>
      <c r="I105" s="239" t="e">
        <f>MIN((($L$3*('WS-2, WS-3, &amp; WS-4'!$B$26/43560))),(G105+C105))</f>
        <v>#N/A</v>
      </c>
    </row>
    <row r="106" spans="1:9">
      <c r="A106" s="19">
        <v>4</v>
      </c>
      <c r="B106" s="18">
        <v>13</v>
      </c>
      <c r="C106" s="70" t="e">
        <f>'WS-2, WS-3, &amp; WS-4'!$B$28*'Water Supply Calcs'!$N$7*H106</f>
        <v>#VALUE!</v>
      </c>
      <c r="D106" s="70">
        <v>0</v>
      </c>
      <c r="E106" s="70" t="e">
        <f t="shared" si="3"/>
        <v>#VALUE!</v>
      </c>
      <c r="F106" s="71" t="e">
        <f t="shared" si="4"/>
        <v>#VALUE!</v>
      </c>
      <c r="G106" s="70" t="e">
        <f t="shared" si="5"/>
        <v>#VALUE!</v>
      </c>
      <c r="H106" s="70" t="e">
        <f>_xlfn.IFS('WS-2, WS-3, &amp; WS-4'!$B$6='Watershed Precip Data'!$C$3,'Watershed Precip Data'!C108,'Watershed Precip Data'!$C$14='Watershed Precip Data'!$D$3,'Watershed Precip Data'!D108,'WS-2, WS-3, &amp; WS-4'!$B$6='Watershed Precip Data'!$E$3,'Watershed Precip Data'!E108,'WS-2, WS-3, &amp; WS-4'!$B$6='Watershed Precip Data'!$F$3,'Watershed Precip Data'!F108,'WS-2, WS-3, &amp; WS-4'!$B$6='Watershed Precip Data'!$G$3,'Watershed Precip Data'!G108,'Watershed Precip Data'!$C$14='Watershed Precip Data'!$H$3,'Watershed Precip Data'!H108,'WS-2, WS-3, &amp; WS-4'!$B$6='Watershed Precip Data'!$I$3,'Watershed Precip Data'!I108,'WS-2, WS-3, &amp; WS-4'!$B$6='Watershed Precip Data'!$J$3,'Watershed Precip Data'!J108,'WS-2, WS-3, &amp; WS-4'!$B$6='Watershed Precip Data'!$K$3,'Watershed Precip Data'!K108)</f>
        <v>#N/A</v>
      </c>
      <c r="I106" s="239" t="e">
        <f>MIN((($L$3*('WS-2, WS-3, &amp; WS-4'!$B$26/43560))),(G106+C106))</f>
        <v>#N/A</v>
      </c>
    </row>
    <row r="107" spans="1:9">
      <c r="A107" s="19">
        <v>4</v>
      </c>
      <c r="B107" s="18">
        <v>14</v>
      </c>
      <c r="C107" s="70" t="e">
        <f>'WS-2, WS-3, &amp; WS-4'!$B$28*'Water Supply Calcs'!$N$7*H107</f>
        <v>#VALUE!</v>
      </c>
      <c r="D107" s="70">
        <v>0</v>
      </c>
      <c r="E107" s="70" t="e">
        <f t="shared" si="3"/>
        <v>#VALUE!</v>
      </c>
      <c r="F107" s="71" t="e">
        <f t="shared" si="4"/>
        <v>#VALUE!</v>
      </c>
      <c r="G107" s="70" t="e">
        <f t="shared" si="5"/>
        <v>#VALUE!</v>
      </c>
      <c r="H107" s="70" t="e">
        <f>_xlfn.IFS('WS-2, WS-3, &amp; WS-4'!$B$6='Watershed Precip Data'!$C$3,'Watershed Precip Data'!C109,'Watershed Precip Data'!$C$14='Watershed Precip Data'!$D$3,'Watershed Precip Data'!D109,'WS-2, WS-3, &amp; WS-4'!$B$6='Watershed Precip Data'!$E$3,'Watershed Precip Data'!E109,'WS-2, WS-3, &amp; WS-4'!$B$6='Watershed Precip Data'!$F$3,'Watershed Precip Data'!F109,'WS-2, WS-3, &amp; WS-4'!$B$6='Watershed Precip Data'!$G$3,'Watershed Precip Data'!G109,'Watershed Precip Data'!$C$14='Watershed Precip Data'!$H$3,'Watershed Precip Data'!H109,'WS-2, WS-3, &amp; WS-4'!$B$6='Watershed Precip Data'!$I$3,'Watershed Precip Data'!I109,'WS-2, WS-3, &amp; WS-4'!$B$6='Watershed Precip Data'!$J$3,'Watershed Precip Data'!J109,'WS-2, WS-3, &amp; WS-4'!$B$6='Watershed Precip Data'!$K$3,'Watershed Precip Data'!K109)</f>
        <v>#N/A</v>
      </c>
      <c r="I107" s="239" t="e">
        <f>MIN((($L$3*('WS-2, WS-3, &amp; WS-4'!$B$26/43560))),(G107+C107))</f>
        <v>#N/A</v>
      </c>
    </row>
    <row r="108" spans="1:9">
      <c r="A108" s="19">
        <v>4</v>
      </c>
      <c r="B108" s="18">
        <v>15</v>
      </c>
      <c r="C108" s="70" t="e">
        <f>'WS-2, WS-3, &amp; WS-4'!$B$28*'Water Supply Calcs'!$N$7*H108</f>
        <v>#VALUE!</v>
      </c>
      <c r="D108" s="70">
        <v>0</v>
      </c>
      <c r="E108" s="70" t="e">
        <f t="shared" si="3"/>
        <v>#VALUE!</v>
      </c>
      <c r="F108" s="71" t="e">
        <f t="shared" si="4"/>
        <v>#VALUE!</v>
      </c>
      <c r="G108" s="70" t="e">
        <f t="shared" si="5"/>
        <v>#VALUE!</v>
      </c>
      <c r="H108" s="70" t="e">
        <f>_xlfn.IFS('WS-2, WS-3, &amp; WS-4'!$B$6='Watershed Precip Data'!$C$3,'Watershed Precip Data'!C110,'Watershed Precip Data'!$C$14='Watershed Precip Data'!$D$3,'Watershed Precip Data'!D110,'WS-2, WS-3, &amp; WS-4'!$B$6='Watershed Precip Data'!$E$3,'Watershed Precip Data'!E110,'WS-2, WS-3, &amp; WS-4'!$B$6='Watershed Precip Data'!$F$3,'Watershed Precip Data'!F110,'WS-2, WS-3, &amp; WS-4'!$B$6='Watershed Precip Data'!$G$3,'Watershed Precip Data'!G110,'Watershed Precip Data'!$C$14='Watershed Precip Data'!$H$3,'Watershed Precip Data'!H110,'WS-2, WS-3, &amp; WS-4'!$B$6='Watershed Precip Data'!$I$3,'Watershed Precip Data'!I110,'WS-2, WS-3, &amp; WS-4'!$B$6='Watershed Precip Data'!$J$3,'Watershed Precip Data'!J110,'WS-2, WS-3, &amp; WS-4'!$B$6='Watershed Precip Data'!$K$3,'Watershed Precip Data'!K110)</f>
        <v>#N/A</v>
      </c>
      <c r="I108" s="239" t="e">
        <f>MIN((($L$3*('WS-2, WS-3, &amp; WS-4'!$B$26/43560))),(G108+C108))</f>
        <v>#N/A</v>
      </c>
    </row>
    <row r="109" spans="1:9">
      <c r="A109" s="19">
        <v>4</v>
      </c>
      <c r="B109" s="18">
        <v>16</v>
      </c>
      <c r="C109" s="70" t="e">
        <f>'WS-2, WS-3, &amp; WS-4'!$B$28*'Water Supply Calcs'!$N$7*H109</f>
        <v>#VALUE!</v>
      </c>
      <c r="D109" s="70">
        <v>0</v>
      </c>
      <c r="E109" s="70" t="e">
        <f t="shared" si="3"/>
        <v>#VALUE!</v>
      </c>
      <c r="F109" s="71" t="e">
        <f t="shared" si="4"/>
        <v>#VALUE!</v>
      </c>
      <c r="G109" s="70" t="e">
        <f t="shared" si="5"/>
        <v>#VALUE!</v>
      </c>
      <c r="H109" s="70" t="e">
        <f>_xlfn.IFS('WS-2, WS-3, &amp; WS-4'!$B$6='Watershed Precip Data'!$C$3,'Watershed Precip Data'!C111,'Watershed Precip Data'!$C$14='Watershed Precip Data'!$D$3,'Watershed Precip Data'!D111,'WS-2, WS-3, &amp; WS-4'!$B$6='Watershed Precip Data'!$E$3,'Watershed Precip Data'!E111,'WS-2, WS-3, &amp; WS-4'!$B$6='Watershed Precip Data'!$F$3,'Watershed Precip Data'!F111,'WS-2, WS-3, &amp; WS-4'!$B$6='Watershed Precip Data'!$G$3,'Watershed Precip Data'!G111,'Watershed Precip Data'!$C$14='Watershed Precip Data'!$H$3,'Watershed Precip Data'!H111,'WS-2, WS-3, &amp; WS-4'!$B$6='Watershed Precip Data'!$I$3,'Watershed Precip Data'!I111,'WS-2, WS-3, &amp; WS-4'!$B$6='Watershed Precip Data'!$J$3,'Watershed Precip Data'!J111,'WS-2, WS-3, &amp; WS-4'!$B$6='Watershed Precip Data'!$K$3,'Watershed Precip Data'!K111)</f>
        <v>#N/A</v>
      </c>
      <c r="I109" s="239" t="e">
        <f>MIN((($L$3*('WS-2, WS-3, &amp; WS-4'!$B$26/43560))),(G109+C109))</f>
        <v>#N/A</v>
      </c>
    </row>
    <row r="110" spans="1:9">
      <c r="A110" s="19">
        <v>4</v>
      </c>
      <c r="B110" s="18">
        <v>17</v>
      </c>
      <c r="C110" s="70" t="e">
        <f>'WS-2, WS-3, &amp; WS-4'!$B$28*'Water Supply Calcs'!$N$7*H110</f>
        <v>#VALUE!</v>
      </c>
      <c r="D110" s="70">
        <v>0</v>
      </c>
      <c r="E110" s="70" t="e">
        <f t="shared" si="3"/>
        <v>#VALUE!</v>
      </c>
      <c r="F110" s="71" t="e">
        <f t="shared" si="4"/>
        <v>#VALUE!</v>
      </c>
      <c r="G110" s="70" t="e">
        <f t="shared" si="5"/>
        <v>#VALUE!</v>
      </c>
      <c r="H110" s="70" t="e">
        <f>_xlfn.IFS('WS-2, WS-3, &amp; WS-4'!$B$6='Watershed Precip Data'!$C$3,'Watershed Precip Data'!C112,'Watershed Precip Data'!$C$14='Watershed Precip Data'!$D$3,'Watershed Precip Data'!D112,'WS-2, WS-3, &amp; WS-4'!$B$6='Watershed Precip Data'!$E$3,'Watershed Precip Data'!E112,'WS-2, WS-3, &amp; WS-4'!$B$6='Watershed Precip Data'!$F$3,'Watershed Precip Data'!F112,'WS-2, WS-3, &amp; WS-4'!$B$6='Watershed Precip Data'!$G$3,'Watershed Precip Data'!G112,'Watershed Precip Data'!$C$14='Watershed Precip Data'!$H$3,'Watershed Precip Data'!H112,'WS-2, WS-3, &amp; WS-4'!$B$6='Watershed Precip Data'!$I$3,'Watershed Precip Data'!I112,'WS-2, WS-3, &amp; WS-4'!$B$6='Watershed Precip Data'!$J$3,'Watershed Precip Data'!J112,'WS-2, WS-3, &amp; WS-4'!$B$6='Watershed Precip Data'!$K$3,'Watershed Precip Data'!K112)</f>
        <v>#N/A</v>
      </c>
      <c r="I110" s="239" t="e">
        <f>MIN((($L$3*('WS-2, WS-3, &amp; WS-4'!$B$26/43560))),(G110+C110))</f>
        <v>#N/A</v>
      </c>
    </row>
    <row r="111" spans="1:9">
      <c r="A111" s="19">
        <v>4</v>
      </c>
      <c r="B111" s="18">
        <v>18</v>
      </c>
      <c r="C111" s="70" t="e">
        <f>'WS-2, WS-3, &amp; WS-4'!$B$28*'Water Supply Calcs'!$N$7*H111</f>
        <v>#VALUE!</v>
      </c>
      <c r="D111" s="70">
        <v>0</v>
      </c>
      <c r="E111" s="70" t="e">
        <f t="shared" si="3"/>
        <v>#VALUE!</v>
      </c>
      <c r="F111" s="71" t="e">
        <f t="shared" si="4"/>
        <v>#VALUE!</v>
      </c>
      <c r="G111" s="70" t="e">
        <f t="shared" si="5"/>
        <v>#VALUE!</v>
      </c>
      <c r="H111" s="70" t="e">
        <f>_xlfn.IFS('WS-2, WS-3, &amp; WS-4'!$B$6='Watershed Precip Data'!$C$3,'Watershed Precip Data'!C113,'Watershed Precip Data'!$C$14='Watershed Precip Data'!$D$3,'Watershed Precip Data'!D113,'WS-2, WS-3, &amp; WS-4'!$B$6='Watershed Precip Data'!$E$3,'Watershed Precip Data'!E113,'WS-2, WS-3, &amp; WS-4'!$B$6='Watershed Precip Data'!$F$3,'Watershed Precip Data'!F113,'WS-2, WS-3, &amp; WS-4'!$B$6='Watershed Precip Data'!$G$3,'Watershed Precip Data'!G113,'Watershed Precip Data'!$C$14='Watershed Precip Data'!$H$3,'Watershed Precip Data'!H113,'WS-2, WS-3, &amp; WS-4'!$B$6='Watershed Precip Data'!$I$3,'Watershed Precip Data'!I113,'WS-2, WS-3, &amp; WS-4'!$B$6='Watershed Precip Data'!$J$3,'Watershed Precip Data'!J113,'WS-2, WS-3, &amp; WS-4'!$B$6='Watershed Precip Data'!$K$3,'Watershed Precip Data'!K113)</f>
        <v>#N/A</v>
      </c>
      <c r="I111" s="239" t="e">
        <f>MIN((($L$3*('WS-2, WS-3, &amp; WS-4'!$B$26/43560))),(G111+C111))</f>
        <v>#N/A</v>
      </c>
    </row>
    <row r="112" spans="1:9">
      <c r="A112" s="19">
        <v>4</v>
      </c>
      <c r="B112" s="18">
        <v>19</v>
      </c>
      <c r="C112" s="70" t="e">
        <f>'WS-2, WS-3, &amp; WS-4'!$B$28*'Water Supply Calcs'!$N$7*H112</f>
        <v>#VALUE!</v>
      </c>
      <c r="D112" s="70">
        <v>0</v>
      </c>
      <c r="E112" s="70" t="e">
        <f t="shared" si="3"/>
        <v>#VALUE!</v>
      </c>
      <c r="F112" s="71" t="e">
        <f t="shared" si="4"/>
        <v>#VALUE!</v>
      </c>
      <c r="G112" s="70" t="e">
        <f t="shared" si="5"/>
        <v>#VALUE!</v>
      </c>
      <c r="H112" s="70" t="e">
        <f>_xlfn.IFS('WS-2, WS-3, &amp; WS-4'!$B$6='Watershed Precip Data'!$C$3,'Watershed Precip Data'!C114,'Watershed Precip Data'!$C$14='Watershed Precip Data'!$D$3,'Watershed Precip Data'!D114,'WS-2, WS-3, &amp; WS-4'!$B$6='Watershed Precip Data'!$E$3,'Watershed Precip Data'!E114,'WS-2, WS-3, &amp; WS-4'!$B$6='Watershed Precip Data'!$F$3,'Watershed Precip Data'!F114,'WS-2, WS-3, &amp; WS-4'!$B$6='Watershed Precip Data'!$G$3,'Watershed Precip Data'!G114,'Watershed Precip Data'!$C$14='Watershed Precip Data'!$H$3,'Watershed Precip Data'!H114,'WS-2, WS-3, &amp; WS-4'!$B$6='Watershed Precip Data'!$I$3,'Watershed Precip Data'!I114,'WS-2, WS-3, &amp; WS-4'!$B$6='Watershed Precip Data'!$J$3,'Watershed Precip Data'!J114,'WS-2, WS-3, &amp; WS-4'!$B$6='Watershed Precip Data'!$K$3,'Watershed Precip Data'!K114)</f>
        <v>#N/A</v>
      </c>
      <c r="I112" s="239" t="e">
        <f>MIN((($L$3*('WS-2, WS-3, &amp; WS-4'!$B$26/43560))),(G112+C112))</f>
        <v>#N/A</v>
      </c>
    </row>
    <row r="113" spans="1:9">
      <c r="A113" s="19">
        <v>4</v>
      </c>
      <c r="B113" s="18">
        <v>20</v>
      </c>
      <c r="C113" s="70" t="e">
        <f>'WS-2, WS-3, &amp; WS-4'!$B$28*'Water Supply Calcs'!$N$7*H113</f>
        <v>#VALUE!</v>
      </c>
      <c r="D113" s="70">
        <v>0</v>
      </c>
      <c r="E113" s="70" t="e">
        <f t="shared" si="3"/>
        <v>#VALUE!</v>
      </c>
      <c r="F113" s="71" t="e">
        <f t="shared" si="4"/>
        <v>#VALUE!</v>
      </c>
      <c r="G113" s="70" t="e">
        <f t="shared" si="5"/>
        <v>#VALUE!</v>
      </c>
      <c r="H113" s="70" t="e">
        <f>_xlfn.IFS('WS-2, WS-3, &amp; WS-4'!$B$6='Watershed Precip Data'!$C$3,'Watershed Precip Data'!C115,'Watershed Precip Data'!$C$14='Watershed Precip Data'!$D$3,'Watershed Precip Data'!D115,'WS-2, WS-3, &amp; WS-4'!$B$6='Watershed Precip Data'!$E$3,'Watershed Precip Data'!E115,'WS-2, WS-3, &amp; WS-4'!$B$6='Watershed Precip Data'!$F$3,'Watershed Precip Data'!F115,'WS-2, WS-3, &amp; WS-4'!$B$6='Watershed Precip Data'!$G$3,'Watershed Precip Data'!G115,'Watershed Precip Data'!$C$14='Watershed Precip Data'!$H$3,'Watershed Precip Data'!H115,'WS-2, WS-3, &amp; WS-4'!$B$6='Watershed Precip Data'!$I$3,'Watershed Precip Data'!I115,'WS-2, WS-3, &amp; WS-4'!$B$6='Watershed Precip Data'!$J$3,'Watershed Precip Data'!J115,'WS-2, WS-3, &amp; WS-4'!$B$6='Watershed Precip Data'!$K$3,'Watershed Precip Data'!K115)</f>
        <v>#N/A</v>
      </c>
      <c r="I113" s="239" t="e">
        <f>MIN((($L$3*('WS-2, WS-3, &amp; WS-4'!$B$26/43560))),(G113+C113))</f>
        <v>#N/A</v>
      </c>
    </row>
    <row r="114" spans="1:9">
      <c r="A114" s="19">
        <v>4</v>
      </c>
      <c r="B114" s="18">
        <v>21</v>
      </c>
      <c r="C114" s="70" t="e">
        <f>'WS-2, WS-3, &amp; WS-4'!$B$28*'Water Supply Calcs'!$N$7*H114</f>
        <v>#VALUE!</v>
      </c>
      <c r="D114" s="70">
        <v>0</v>
      </c>
      <c r="E114" s="70" t="e">
        <f t="shared" si="3"/>
        <v>#VALUE!</v>
      </c>
      <c r="F114" s="71" t="e">
        <f t="shared" si="4"/>
        <v>#VALUE!</v>
      </c>
      <c r="G114" s="70" t="e">
        <f t="shared" si="5"/>
        <v>#VALUE!</v>
      </c>
      <c r="H114" s="70" t="e">
        <f>_xlfn.IFS('WS-2, WS-3, &amp; WS-4'!$B$6='Watershed Precip Data'!$C$3,'Watershed Precip Data'!C116,'Watershed Precip Data'!$C$14='Watershed Precip Data'!$D$3,'Watershed Precip Data'!D116,'WS-2, WS-3, &amp; WS-4'!$B$6='Watershed Precip Data'!$E$3,'Watershed Precip Data'!E116,'WS-2, WS-3, &amp; WS-4'!$B$6='Watershed Precip Data'!$F$3,'Watershed Precip Data'!F116,'WS-2, WS-3, &amp; WS-4'!$B$6='Watershed Precip Data'!$G$3,'Watershed Precip Data'!G116,'Watershed Precip Data'!$C$14='Watershed Precip Data'!$H$3,'Watershed Precip Data'!H116,'WS-2, WS-3, &amp; WS-4'!$B$6='Watershed Precip Data'!$I$3,'Watershed Precip Data'!I116,'WS-2, WS-3, &amp; WS-4'!$B$6='Watershed Precip Data'!$J$3,'Watershed Precip Data'!J116,'WS-2, WS-3, &amp; WS-4'!$B$6='Watershed Precip Data'!$K$3,'Watershed Precip Data'!K116)</f>
        <v>#N/A</v>
      </c>
      <c r="I114" s="239" t="e">
        <f>MIN((($L$3*('WS-2, WS-3, &amp; WS-4'!$B$26/43560))),(G114+C114))</f>
        <v>#N/A</v>
      </c>
    </row>
    <row r="115" spans="1:9">
      <c r="A115" s="19">
        <v>4</v>
      </c>
      <c r="B115" s="18">
        <v>22</v>
      </c>
      <c r="C115" s="70" t="e">
        <f>'WS-2, WS-3, &amp; WS-4'!$B$28*'Water Supply Calcs'!$N$7*H115</f>
        <v>#VALUE!</v>
      </c>
      <c r="D115" s="70">
        <v>0</v>
      </c>
      <c r="E115" s="70" t="e">
        <f t="shared" si="3"/>
        <v>#VALUE!</v>
      </c>
      <c r="F115" s="71" t="e">
        <f t="shared" si="4"/>
        <v>#VALUE!</v>
      </c>
      <c r="G115" s="70" t="e">
        <f t="shared" si="5"/>
        <v>#VALUE!</v>
      </c>
      <c r="H115" s="70" t="e">
        <f>_xlfn.IFS('WS-2, WS-3, &amp; WS-4'!$B$6='Watershed Precip Data'!$C$3,'Watershed Precip Data'!C117,'Watershed Precip Data'!$C$14='Watershed Precip Data'!$D$3,'Watershed Precip Data'!D117,'WS-2, WS-3, &amp; WS-4'!$B$6='Watershed Precip Data'!$E$3,'Watershed Precip Data'!E117,'WS-2, WS-3, &amp; WS-4'!$B$6='Watershed Precip Data'!$F$3,'Watershed Precip Data'!F117,'WS-2, WS-3, &amp; WS-4'!$B$6='Watershed Precip Data'!$G$3,'Watershed Precip Data'!G117,'Watershed Precip Data'!$C$14='Watershed Precip Data'!$H$3,'Watershed Precip Data'!H117,'WS-2, WS-3, &amp; WS-4'!$B$6='Watershed Precip Data'!$I$3,'Watershed Precip Data'!I117,'WS-2, WS-3, &amp; WS-4'!$B$6='Watershed Precip Data'!$J$3,'Watershed Precip Data'!J117,'WS-2, WS-3, &amp; WS-4'!$B$6='Watershed Precip Data'!$K$3,'Watershed Precip Data'!K117)</f>
        <v>#N/A</v>
      </c>
      <c r="I115" s="239" t="e">
        <f>MIN((($L$3*('WS-2, WS-3, &amp; WS-4'!$B$26/43560))),(G115+C115))</f>
        <v>#N/A</v>
      </c>
    </row>
    <row r="116" spans="1:9">
      <c r="A116" s="19">
        <v>4</v>
      </c>
      <c r="B116" s="18">
        <v>23</v>
      </c>
      <c r="C116" s="70" t="e">
        <f>'WS-2, WS-3, &amp; WS-4'!$B$28*'Water Supply Calcs'!$N$7*H116</f>
        <v>#VALUE!</v>
      </c>
      <c r="D116" s="70">
        <v>0</v>
      </c>
      <c r="E116" s="70" t="e">
        <f t="shared" si="3"/>
        <v>#VALUE!</v>
      </c>
      <c r="F116" s="71" t="e">
        <f t="shared" si="4"/>
        <v>#VALUE!</v>
      </c>
      <c r="G116" s="70" t="e">
        <f t="shared" si="5"/>
        <v>#VALUE!</v>
      </c>
      <c r="H116" s="70" t="e">
        <f>_xlfn.IFS('WS-2, WS-3, &amp; WS-4'!$B$6='Watershed Precip Data'!$C$3,'Watershed Precip Data'!C118,'Watershed Precip Data'!$C$14='Watershed Precip Data'!$D$3,'Watershed Precip Data'!D118,'WS-2, WS-3, &amp; WS-4'!$B$6='Watershed Precip Data'!$E$3,'Watershed Precip Data'!E118,'WS-2, WS-3, &amp; WS-4'!$B$6='Watershed Precip Data'!$F$3,'Watershed Precip Data'!F118,'WS-2, WS-3, &amp; WS-4'!$B$6='Watershed Precip Data'!$G$3,'Watershed Precip Data'!G118,'Watershed Precip Data'!$C$14='Watershed Precip Data'!$H$3,'Watershed Precip Data'!H118,'WS-2, WS-3, &amp; WS-4'!$B$6='Watershed Precip Data'!$I$3,'Watershed Precip Data'!I118,'WS-2, WS-3, &amp; WS-4'!$B$6='Watershed Precip Data'!$J$3,'Watershed Precip Data'!J118,'WS-2, WS-3, &amp; WS-4'!$B$6='Watershed Precip Data'!$K$3,'Watershed Precip Data'!K118)</f>
        <v>#N/A</v>
      </c>
      <c r="I116" s="239" t="e">
        <f>MIN((($L$3*('WS-2, WS-3, &amp; WS-4'!$B$26/43560))),(G116+C116))</f>
        <v>#N/A</v>
      </c>
    </row>
    <row r="117" spans="1:9">
      <c r="A117" s="19">
        <v>4</v>
      </c>
      <c r="B117" s="18">
        <v>24</v>
      </c>
      <c r="C117" s="70" t="e">
        <f>'WS-2, WS-3, &amp; WS-4'!$B$28*'Water Supply Calcs'!$N$7*H117</f>
        <v>#VALUE!</v>
      </c>
      <c r="D117" s="70">
        <v>0</v>
      </c>
      <c r="E117" s="70" t="e">
        <f t="shared" si="3"/>
        <v>#VALUE!</v>
      </c>
      <c r="F117" s="71" t="e">
        <f t="shared" si="4"/>
        <v>#VALUE!</v>
      </c>
      <c r="G117" s="70" t="e">
        <f t="shared" si="5"/>
        <v>#VALUE!</v>
      </c>
      <c r="H117" s="70" t="e">
        <f>_xlfn.IFS('WS-2, WS-3, &amp; WS-4'!$B$6='Watershed Precip Data'!$C$3,'Watershed Precip Data'!C119,'Watershed Precip Data'!$C$14='Watershed Precip Data'!$D$3,'Watershed Precip Data'!D119,'WS-2, WS-3, &amp; WS-4'!$B$6='Watershed Precip Data'!$E$3,'Watershed Precip Data'!E119,'WS-2, WS-3, &amp; WS-4'!$B$6='Watershed Precip Data'!$F$3,'Watershed Precip Data'!F119,'WS-2, WS-3, &amp; WS-4'!$B$6='Watershed Precip Data'!$G$3,'Watershed Precip Data'!G119,'Watershed Precip Data'!$C$14='Watershed Precip Data'!$H$3,'Watershed Precip Data'!H119,'WS-2, WS-3, &amp; WS-4'!$B$6='Watershed Precip Data'!$I$3,'Watershed Precip Data'!I119,'WS-2, WS-3, &amp; WS-4'!$B$6='Watershed Precip Data'!$J$3,'Watershed Precip Data'!J119,'WS-2, WS-3, &amp; WS-4'!$B$6='Watershed Precip Data'!$K$3,'Watershed Precip Data'!K119)</f>
        <v>#N/A</v>
      </c>
      <c r="I117" s="239" t="e">
        <f>MIN((($L$3*('WS-2, WS-3, &amp; WS-4'!$B$26/43560))),(G117+C117))</f>
        <v>#N/A</v>
      </c>
    </row>
    <row r="118" spans="1:9">
      <c r="A118" s="19">
        <v>4</v>
      </c>
      <c r="B118" s="18">
        <v>25</v>
      </c>
      <c r="C118" s="70" t="e">
        <f>'WS-2, WS-3, &amp; WS-4'!$B$28*'Water Supply Calcs'!$N$7*H118</f>
        <v>#VALUE!</v>
      </c>
      <c r="D118" s="70">
        <v>0</v>
      </c>
      <c r="E118" s="70" t="e">
        <f t="shared" si="3"/>
        <v>#VALUE!</v>
      </c>
      <c r="F118" s="71" t="e">
        <f t="shared" si="4"/>
        <v>#VALUE!</v>
      </c>
      <c r="G118" s="70" t="e">
        <f t="shared" si="5"/>
        <v>#VALUE!</v>
      </c>
      <c r="H118" s="70" t="e">
        <f>_xlfn.IFS('WS-2, WS-3, &amp; WS-4'!$B$6='Watershed Precip Data'!$C$3,'Watershed Precip Data'!C120,'Watershed Precip Data'!$C$14='Watershed Precip Data'!$D$3,'Watershed Precip Data'!D120,'WS-2, WS-3, &amp; WS-4'!$B$6='Watershed Precip Data'!$E$3,'Watershed Precip Data'!E120,'WS-2, WS-3, &amp; WS-4'!$B$6='Watershed Precip Data'!$F$3,'Watershed Precip Data'!F120,'WS-2, WS-3, &amp; WS-4'!$B$6='Watershed Precip Data'!$G$3,'Watershed Precip Data'!G120,'Watershed Precip Data'!$C$14='Watershed Precip Data'!$H$3,'Watershed Precip Data'!H120,'WS-2, WS-3, &amp; WS-4'!$B$6='Watershed Precip Data'!$I$3,'Watershed Precip Data'!I120,'WS-2, WS-3, &amp; WS-4'!$B$6='Watershed Precip Data'!$J$3,'Watershed Precip Data'!J120,'WS-2, WS-3, &amp; WS-4'!$B$6='Watershed Precip Data'!$K$3,'Watershed Precip Data'!K120)</f>
        <v>#N/A</v>
      </c>
      <c r="I118" s="239" t="e">
        <f>MIN((($L$3*('WS-2, WS-3, &amp; WS-4'!$B$26/43560))),(G118+C118))</f>
        <v>#N/A</v>
      </c>
    </row>
    <row r="119" spans="1:9">
      <c r="A119" s="19">
        <v>4</v>
      </c>
      <c r="B119" s="18">
        <v>26</v>
      </c>
      <c r="C119" s="70" t="e">
        <f>'WS-2, WS-3, &amp; WS-4'!$B$28*'Water Supply Calcs'!$N$7*H119</f>
        <v>#VALUE!</v>
      </c>
      <c r="D119" s="70">
        <v>0</v>
      </c>
      <c r="E119" s="70" t="e">
        <f t="shared" si="3"/>
        <v>#VALUE!</v>
      </c>
      <c r="F119" s="71" t="e">
        <f t="shared" si="4"/>
        <v>#VALUE!</v>
      </c>
      <c r="G119" s="70" t="e">
        <f t="shared" si="5"/>
        <v>#VALUE!</v>
      </c>
      <c r="H119" s="70" t="e">
        <f>_xlfn.IFS('WS-2, WS-3, &amp; WS-4'!$B$6='Watershed Precip Data'!$C$3,'Watershed Precip Data'!C121,'Watershed Precip Data'!$C$14='Watershed Precip Data'!$D$3,'Watershed Precip Data'!D121,'WS-2, WS-3, &amp; WS-4'!$B$6='Watershed Precip Data'!$E$3,'Watershed Precip Data'!E121,'WS-2, WS-3, &amp; WS-4'!$B$6='Watershed Precip Data'!$F$3,'Watershed Precip Data'!F121,'WS-2, WS-3, &amp; WS-4'!$B$6='Watershed Precip Data'!$G$3,'Watershed Precip Data'!G121,'Watershed Precip Data'!$C$14='Watershed Precip Data'!$H$3,'Watershed Precip Data'!H121,'WS-2, WS-3, &amp; WS-4'!$B$6='Watershed Precip Data'!$I$3,'Watershed Precip Data'!I121,'WS-2, WS-3, &amp; WS-4'!$B$6='Watershed Precip Data'!$J$3,'Watershed Precip Data'!J121,'WS-2, WS-3, &amp; WS-4'!$B$6='Watershed Precip Data'!$K$3,'Watershed Precip Data'!K121)</f>
        <v>#N/A</v>
      </c>
      <c r="I119" s="239" t="e">
        <f>MIN((($L$3*('WS-2, WS-3, &amp; WS-4'!$B$26/43560))),(G119+C119))</f>
        <v>#N/A</v>
      </c>
    </row>
    <row r="120" spans="1:9">
      <c r="A120" s="19">
        <v>4</v>
      </c>
      <c r="B120" s="18">
        <v>27</v>
      </c>
      <c r="C120" s="70" t="e">
        <f>'WS-2, WS-3, &amp; WS-4'!$B$28*'Water Supply Calcs'!$N$7*H120</f>
        <v>#VALUE!</v>
      </c>
      <c r="D120" s="70">
        <v>0</v>
      </c>
      <c r="E120" s="70" t="e">
        <f t="shared" si="3"/>
        <v>#VALUE!</v>
      </c>
      <c r="F120" s="71" t="e">
        <f t="shared" si="4"/>
        <v>#VALUE!</v>
      </c>
      <c r="G120" s="70" t="e">
        <f t="shared" si="5"/>
        <v>#VALUE!</v>
      </c>
      <c r="H120" s="70" t="e">
        <f>_xlfn.IFS('WS-2, WS-3, &amp; WS-4'!$B$6='Watershed Precip Data'!$C$3,'Watershed Precip Data'!C122,'Watershed Precip Data'!$C$14='Watershed Precip Data'!$D$3,'Watershed Precip Data'!D122,'WS-2, WS-3, &amp; WS-4'!$B$6='Watershed Precip Data'!$E$3,'Watershed Precip Data'!E122,'WS-2, WS-3, &amp; WS-4'!$B$6='Watershed Precip Data'!$F$3,'Watershed Precip Data'!F122,'WS-2, WS-3, &amp; WS-4'!$B$6='Watershed Precip Data'!$G$3,'Watershed Precip Data'!G122,'Watershed Precip Data'!$C$14='Watershed Precip Data'!$H$3,'Watershed Precip Data'!H122,'WS-2, WS-3, &amp; WS-4'!$B$6='Watershed Precip Data'!$I$3,'Watershed Precip Data'!I122,'WS-2, WS-3, &amp; WS-4'!$B$6='Watershed Precip Data'!$J$3,'Watershed Precip Data'!J122,'WS-2, WS-3, &amp; WS-4'!$B$6='Watershed Precip Data'!$K$3,'Watershed Precip Data'!K122)</f>
        <v>#N/A</v>
      </c>
      <c r="I120" s="239" t="e">
        <f>MIN((($L$3*('WS-2, WS-3, &amp; WS-4'!$B$26/43560))),(G120+C120))</f>
        <v>#N/A</v>
      </c>
    </row>
    <row r="121" spans="1:9">
      <c r="A121" s="19">
        <v>4</v>
      </c>
      <c r="B121" s="18">
        <v>28</v>
      </c>
      <c r="C121" s="70" t="e">
        <f>'WS-2, WS-3, &amp; WS-4'!$B$28*'Water Supply Calcs'!$N$7*H121</f>
        <v>#VALUE!</v>
      </c>
      <c r="D121" s="70">
        <v>0</v>
      </c>
      <c r="E121" s="70" t="e">
        <f t="shared" si="3"/>
        <v>#VALUE!</v>
      </c>
      <c r="F121" s="71" t="e">
        <f t="shared" si="4"/>
        <v>#VALUE!</v>
      </c>
      <c r="G121" s="70" t="e">
        <f t="shared" si="5"/>
        <v>#VALUE!</v>
      </c>
      <c r="H121" s="70" t="e">
        <f>_xlfn.IFS('WS-2, WS-3, &amp; WS-4'!$B$6='Watershed Precip Data'!$C$3,'Watershed Precip Data'!C123,'Watershed Precip Data'!$C$14='Watershed Precip Data'!$D$3,'Watershed Precip Data'!D123,'WS-2, WS-3, &amp; WS-4'!$B$6='Watershed Precip Data'!$E$3,'Watershed Precip Data'!E123,'WS-2, WS-3, &amp; WS-4'!$B$6='Watershed Precip Data'!$F$3,'Watershed Precip Data'!F123,'WS-2, WS-3, &amp; WS-4'!$B$6='Watershed Precip Data'!$G$3,'Watershed Precip Data'!G123,'Watershed Precip Data'!$C$14='Watershed Precip Data'!$H$3,'Watershed Precip Data'!H123,'WS-2, WS-3, &amp; WS-4'!$B$6='Watershed Precip Data'!$I$3,'Watershed Precip Data'!I123,'WS-2, WS-3, &amp; WS-4'!$B$6='Watershed Precip Data'!$J$3,'Watershed Precip Data'!J123,'WS-2, WS-3, &amp; WS-4'!$B$6='Watershed Precip Data'!$K$3,'Watershed Precip Data'!K123)</f>
        <v>#N/A</v>
      </c>
      <c r="I121" s="239" t="e">
        <f>MIN((($L$3*('WS-2, WS-3, &amp; WS-4'!$B$26/43560))),(G121+C121))</f>
        <v>#N/A</v>
      </c>
    </row>
    <row r="122" spans="1:9">
      <c r="A122" s="19">
        <v>4</v>
      </c>
      <c r="B122" s="18">
        <v>29</v>
      </c>
      <c r="C122" s="70" t="e">
        <f>'WS-2, WS-3, &amp; WS-4'!$B$28*'Water Supply Calcs'!$N$7*H122</f>
        <v>#VALUE!</v>
      </c>
      <c r="D122" s="70">
        <v>0</v>
      </c>
      <c r="E122" s="70" t="e">
        <f t="shared" si="3"/>
        <v>#VALUE!</v>
      </c>
      <c r="F122" s="71" t="e">
        <f t="shared" si="4"/>
        <v>#VALUE!</v>
      </c>
      <c r="G122" s="70" t="e">
        <f t="shared" si="5"/>
        <v>#VALUE!</v>
      </c>
      <c r="H122" s="70" t="e">
        <f>_xlfn.IFS('WS-2, WS-3, &amp; WS-4'!$B$6='Watershed Precip Data'!$C$3,'Watershed Precip Data'!C124,'Watershed Precip Data'!$C$14='Watershed Precip Data'!$D$3,'Watershed Precip Data'!D124,'WS-2, WS-3, &amp; WS-4'!$B$6='Watershed Precip Data'!$E$3,'Watershed Precip Data'!E124,'WS-2, WS-3, &amp; WS-4'!$B$6='Watershed Precip Data'!$F$3,'Watershed Precip Data'!F124,'WS-2, WS-3, &amp; WS-4'!$B$6='Watershed Precip Data'!$G$3,'Watershed Precip Data'!G124,'Watershed Precip Data'!$C$14='Watershed Precip Data'!$H$3,'Watershed Precip Data'!H124,'WS-2, WS-3, &amp; WS-4'!$B$6='Watershed Precip Data'!$I$3,'Watershed Precip Data'!I124,'WS-2, WS-3, &amp; WS-4'!$B$6='Watershed Precip Data'!$J$3,'Watershed Precip Data'!J124,'WS-2, WS-3, &amp; WS-4'!$B$6='Watershed Precip Data'!$K$3,'Watershed Precip Data'!K124)</f>
        <v>#N/A</v>
      </c>
      <c r="I122" s="239" t="e">
        <f>MIN((($L$3*('WS-2, WS-3, &amp; WS-4'!$B$26/43560))),(G122+C122))</f>
        <v>#N/A</v>
      </c>
    </row>
    <row r="123" spans="1:9">
      <c r="A123" s="19">
        <v>4</v>
      </c>
      <c r="B123" s="18">
        <v>30</v>
      </c>
      <c r="C123" s="70" t="e">
        <f>'WS-2, WS-3, &amp; WS-4'!$B$28*'Water Supply Calcs'!$N$7*H123</f>
        <v>#VALUE!</v>
      </c>
      <c r="D123" s="70">
        <v>0</v>
      </c>
      <c r="E123" s="70" t="e">
        <f t="shared" si="3"/>
        <v>#VALUE!</v>
      </c>
      <c r="F123" s="71" t="e">
        <f t="shared" si="4"/>
        <v>#VALUE!</v>
      </c>
      <c r="G123" s="70" t="e">
        <f t="shared" si="5"/>
        <v>#VALUE!</v>
      </c>
      <c r="H123" s="70" t="e">
        <f>_xlfn.IFS('WS-2, WS-3, &amp; WS-4'!$B$6='Watershed Precip Data'!$C$3,'Watershed Precip Data'!C125,'Watershed Precip Data'!$C$14='Watershed Precip Data'!$D$3,'Watershed Precip Data'!D125,'WS-2, WS-3, &amp; WS-4'!$B$6='Watershed Precip Data'!$E$3,'Watershed Precip Data'!E125,'WS-2, WS-3, &amp; WS-4'!$B$6='Watershed Precip Data'!$F$3,'Watershed Precip Data'!F125,'WS-2, WS-3, &amp; WS-4'!$B$6='Watershed Precip Data'!$G$3,'Watershed Precip Data'!G125,'Watershed Precip Data'!$C$14='Watershed Precip Data'!$H$3,'Watershed Precip Data'!H125,'WS-2, WS-3, &amp; WS-4'!$B$6='Watershed Precip Data'!$I$3,'Watershed Precip Data'!I125,'WS-2, WS-3, &amp; WS-4'!$B$6='Watershed Precip Data'!$J$3,'Watershed Precip Data'!J125,'WS-2, WS-3, &amp; WS-4'!$B$6='Watershed Precip Data'!$K$3,'Watershed Precip Data'!K125)</f>
        <v>#N/A</v>
      </c>
      <c r="I123" s="239" t="e">
        <f>MIN((($L$3*('WS-2, WS-3, &amp; WS-4'!$B$26/43560))),(G123+C123))</f>
        <v>#N/A</v>
      </c>
    </row>
    <row r="124" spans="1:9">
      <c r="A124" s="19">
        <v>5</v>
      </c>
      <c r="B124" s="18">
        <v>1</v>
      </c>
      <c r="C124" s="70" t="e">
        <f>'WS-2, WS-3, &amp; WS-4'!$B$28*'Water Supply Calcs'!$N$7*H124</f>
        <v>#VALUE!</v>
      </c>
      <c r="D124" s="70">
        <v>0</v>
      </c>
      <c r="E124" s="70" t="e">
        <f t="shared" si="3"/>
        <v>#VALUE!</v>
      </c>
      <c r="F124" s="71" t="e">
        <f t="shared" si="4"/>
        <v>#VALUE!</v>
      </c>
      <c r="G124" s="70" t="e">
        <f t="shared" si="5"/>
        <v>#VALUE!</v>
      </c>
      <c r="H124" s="70" t="e">
        <f>_xlfn.IFS('WS-2, WS-3, &amp; WS-4'!$B$6='Watershed Precip Data'!$C$3,'Watershed Precip Data'!C126,'Watershed Precip Data'!$C$14='Watershed Precip Data'!$D$3,'Watershed Precip Data'!D126,'WS-2, WS-3, &amp; WS-4'!$B$6='Watershed Precip Data'!$E$3,'Watershed Precip Data'!E126,'WS-2, WS-3, &amp; WS-4'!$B$6='Watershed Precip Data'!$F$3,'Watershed Precip Data'!F126,'WS-2, WS-3, &amp; WS-4'!$B$6='Watershed Precip Data'!$G$3,'Watershed Precip Data'!G126,'Watershed Precip Data'!$C$14='Watershed Precip Data'!$H$3,'Watershed Precip Data'!H126,'WS-2, WS-3, &amp; WS-4'!$B$6='Watershed Precip Data'!$I$3,'Watershed Precip Data'!I126,'WS-2, WS-3, &amp; WS-4'!$B$6='Watershed Precip Data'!$J$3,'Watershed Precip Data'!J126,'WS-2, WS-3, &amp; WS-4'!$B$6='Watershed Precip Data'!$K$3,'Watershed Precip Data'!K126)</f>
        <v>#N/A</v>
      </c>
      <c r="I124" s="239" t="e">
        <f>MIN((($L$3*('WS-2, WS-3, &amp; WS-4'!$B$26/43560))),(G124+C124))</f>
        <v>#N/A</v>
      </c>
    </row>
    <row r="125" spans="1:9">
      <c r="A125" s="19">
        <v>5</v>
      </c>
      <c r="B125" s="18">
        <v>2</v>
      </c>
      <c r="C125" s="70" t="e">
        <f>'WS-2, WS-3, &amp; WS-4'!$B$28*'Water Supply Calcs'!$N$7*H125</f>
        <v>#VALUE!</v>
      </c>
      <c r="D125" s="70">
        <v>0</v>
      </c>
      <c r="E125" s="70" t="e">
        <f t="shared" si="3"/>
        <v>#VALUE!</v>
      </c>
      <c r="F125" s="71" t="e">
        <f t="shared" si="4"/>
        <v>#VALUE!</v>
      </c>
      <c r="G125" s="70" t="e">
        <f t="shared" si="5"/>
        <v>#VALUE!</v>
      </c>
      <c r="H125" s="70" t="e">
        <f>_xlfn.IFS('WS-2, WS-3, &amp; WS-4'!$B$6='Watershed Precip Data'!$C$3,'Watershed Precip Data'!C127,'Watershed Precip Data'!$C$14='Watershed Precip Data'!$D$3,'Watershed Precip Data'!D127,'WS-2, WS-3, &amp; WS-4'!$B$6='Watershed Precip Data'!$E$3,'Watershed Precip Data'!E127,'WS-2, WS-3, &amp; WS-4'!$B$6='Watershed Precip Data'!$F$3,'Watershed Precip Data'!F127,'WS-2, WS-3, &amp; WS-4'!$B$6='Watershed Precip Data'!$G$3,'Watershed Precip Data'!G127,'Watershed Precip Data'!$C$14='Watershed Precip Data'!$H$3,'Watershed Precip Data'!H127,'WS-2, WS-3, &amp; WS-4'!$B$6='Watershed Precip Data'!$I$3,'Watershed Precip Data'!I127,'WS-2, WS-3, &amp; WS-4'!$B$6='Watershed Precip Data'!$J$3,'Watershed Precip Data'!J127,'WS-2, WS-3, &amp; WS-4'!$B$6='Watershed Precip Data'!$K$3,'Watershed Precip Data'!K127)</f>
        <v>#N/A</v>
      </c>
      <c r="I125" s="239" t="e">
        <f>MIN((($L$3*('WS-2, WS-3, &amp; WS-4'!$B$26/43560))),(G125+C125))</f>
        <v>#N/A</v>
      </c>
    </row>
    <row r="126" spans="1:9">
      <c r="A126" s="19">
        <v>5</v>
      </c>
      <c r="B126" s="18">
        <v>3</v>
      </c>
      <c r="C126" s="70" t="e">
        <f>'WS-2, WS-3, &amp; WS-4'!$B$28*'Water Supply Calcs'!$N$7*H126</f>
        <v>#VALUE!</v>
      </c>
      <c r="D126" s="70">
        <v>0</v>
      </c>
      <c r="E126" s="70" t="e">
        <f t="shared" si="3"/>
        <v>#VALUE!</v>
      </c>
      <c r="F126" s="71" t="e">
        <f t="shared" si="4"/>
        <v>#VALUE!</v>
      </c>
      <c r="G126" s="70" t="e">
        <f t="shared" si="5"/>
        <v>#VALUE!</v>
      </c>
      <c r="H126" s="70" t="e">
        <f>_xlfn.IFS('WS-2, WS-3, &amp; WS-4'!$B$6='Watershed Precip Data'!$C$3,'Watershed Precip Data'!C128,'Watershed Precip Data'!$C$14='Watershed Precip Data'!$D$3,'Watershed Precip Data'!D128,'WS-2, WS-3, &amp; WS-4'!$B$6='Watershed Precip Data'!$E$3,'Watershed Precip Data'!E128,'WS-2, WS-3, &amp; WS-4'!$B$6='Watershed Precip Data'!$F$3,'Watershed Precip Data'!F128,'WS-2, WS-3, &amp; WS-4'!$B$6='Watershed Precip Data'!$G$3,'Watershed Precip Data'!G128,'Watershed Precip Data'!$C$14='Watershed Precip Data'!$H$3,'Watershed Precip Data'!H128,'WS-2, WS-3, &amp; WS-4'!$B$6='Watershed Precip Data'!$I$3,'Watershed Precip Data'!I128,'WS-2, WS-3, &amp; WS-4'!$B$6='Watershed Precip Data'!$J$3,'Watershed Precip Data'!J128,'WS-2, WS-3, &amp; WS-4'!$B$6='Watershed Precip Data'!$K$3,'Watershed Precip Data'!K128)</f>
        <v>#N/A</v>
      </c>
      <c r="I126" s="239" t="e">
        <f>MIN((($L$3*('WS-2, WS-3, &amp; WS-4'!$B$26/43560))),(G126+C126))</f>
        <v>#N/A</v>
      </c>
    </row>
    <row r="127" spans="1:9">
      <c r="A127" s="19">
        <v>5</v>
      </c>
      <c r="B127" s="18">
        <v>4</v>
      </c>
      <c r="C127" s="70" t="e">
        <f>'WS-2, WS-3, &amp; WS-4'!$B$28*'Water Supply Calcs'!$N$7*H127</f>
        <v>#VALUE!</v>
      </c>
      <c r="D127" s="70">
        <v>0</v>
      </c>
      <c r="E127" s="70" t="e">
        <f t="shared" si="3"/>
        <v>#VALUE!</v>
      </c>
      <c r="F127" s="71" t="e">
        <f t="shared" si="4"/>
        <v>#VALUE!</v>
      </c>
      <c r="G127" s="70" t="e">
        <f t="shared" si="5"/>
        <v>#VALUE!</v>
      </c>
      <c r="H127" s="70" t="e">
        <f>_xlfn.IFS('WS-2, WS-3, &amp; WS-4'!$B$6='Watershed Precip Data'!$C$3,'Watershed Precip Data'!C129,'Watershed Precip Data'!$C$14='Watershed Precip Data'!$D$3,'Watershed Precip Data'!D129,'WS-2, WS-3, &amp; WS-4'!$B$6='Watershed Precip Data'!$E$3,'Watershed Precip Data'!E129,'WS-2, WS-3, &amp; WS-4'!$B$6='Watershed Precip Data'!$F$3,'Watershed Precip Data'!F129,'WS-2, WS-3, &amp; WS-4'!$B$6='Watershed Precip Data'!$G$3,'Watershed Precip Data'!G129,'Watershed Precip Data'!$C$14='Watershed Precip Data'!$H$3,'Watershed Precip Data'!H129,'WS-2, WS-3, &amp; WS-4'!$B$6='Watershed Precip Data'!$I$3,'Watershed Precip Data'!I129,'WS-2, WS-3, &amp; WS-4'!$B$6='Watershed Precip Data'!$J$3,'Watershed Precip Data'!J129,'WS-2, WS-3, &amp; WS-4'!$B$6='Watershed Precip Data'!$K$3,'Watershed Precip Data'!K129)</f>
        <v>#N/A</v>
      </c>
      <c r="I127" s="239" t="e">
        <f>MIN((($L$3*('WS-2, WS-3, &amp; WS-4'!$B$26/43560))),(G127+C127))</f>
        <v>#N/A</v>
      </c>
    </row>
    <row r="128" spans="1:9">
      <c r="A128" s="19">
        <v>5</v>
      </c>
      <c r="B128" s="18">
        <v>5</v>
      </c>
      <c r="C128" s="70" t="e">
        <f>'WS-2, WS-3, &amp; WS-4'!$B$28*'Water Supply Calcs'!$N$7*H128</f>
        <v>#VALUE!</v>
      </c>
      <c r="D128" s="70">
        <v>0</v>
      </c>
      <c r="E128" s="70" t="e">
        <f t="shared" si="3"/>
        <v>#VALUE!</v>
      </c>
      <c r="F128" s="71" t="e">
        <f t="shared" si="4"/>
        <v>#VALUE!</v>
      </c>
      <c r="G128" s="70" t="e">
        <f t="shared" si="5"/>
        <v>#VALUE!</v>
      </c>
      <c r="H128" s="70" t="e">
        <f>_xlfn.IFS('WS-2, WS-3, &amp; WS-4'!$B$6='Watershed Precip Data'!$C$3,'Watershed Precip Data'!C130,'Watershed Precip Data'!$C$14='Watershed Precip Data'!$D$3,'Watershed Precip Data'!D130,'WS-2, WS-3, &amp; WS-4'!$B$6='Watershed Precip Data'!$E$3,'Watershed Precip Data'!E130,'WS-2, WS-3, &amp; WS-4'!$B$6='Watershed Precip Data'!$F$3,'Watershed Precip Data'!F130,'WS-2, WS-3, &amp; WS-4'!$B$6='Watershed Precip Data'!$G$3,'Watershed Precip Data'!G130,'Watershed Precip Data'!$C$14='Watershed Precip Data'!$H$3,'Watershed Precip Data'!H130,'WS-2, WS-3, &amp; WS-4'!$B$6='Watershed Precip Data'!$I$3,'Watershed Precip Data'!I130,'WS-2, WS-3, &amp; WS-4'!$B$6='Watershed Precip Data'!$J$3,'Watershed Precip Data'!J130,'WS-2, WS-3, &amp; WS-4'!$B$6='Watershed Precip Data'!$K$3,'Watershed Precip Data'!K130)</f>
        <v>#N/A</v>
      </c>
      <c r="I128" s="239" t="e">
        <f>MIN((($L$3*('WS-2, WS-3, &amp; WS-4'!$B$26/43560))),(G128+C128))</f>
        <v>#N/A</v>
      </c>
    </row>
    <row r="129" spans="1:9">
      <c r="A129" s="19">
        <v>5</v>
      </c>
      <c r="B129" s="18">
        <v>6</v>
      </c>
      <c r="C129" s="70" t="e">
        <f>'WS-2, WS-3, &amp; WS-4'!$B$28*'Water Supply Calcs'!$N$7*H129</f>
        <v>#VALUE!</v>
      </c>
      <c r="D129" s="70">
        <v>0</v>
      </c>
      <c r="E129" s="70" t="e">
        <f t="shared" si="3"/>
        <v>#VALUE!</v>
      </c>
      <c r="F129" s="71" t="e">
        <f t="shared" si="4"/>
        <v>#VALUE!</v>
      </c>
      <c r="G129" s="70" t="e">
        <f t="shared" si="5"/>
        <v>#VALUE!</v>
      </c>
      <c r="H129" s="70" t="e">
        <f>_xlfn.IFS('WS-2, WS-3, &amp; WS-4'!$B$6='Watershed Precip Data'!$C$3,'Watershed Precip Data'!C131,'Watershed Precip Data'!$C$14='Watershed Precip Data'!$D$3,'Watershed Precip Data'!D131,'WS-2, WS-3, &amp; WS-4'!$B$6='Watershed Precip Data'!$E$3,'Watershed Precip Data'!E131,'WS-2, WS-3, &amp; WS-4'!$B$6='Watershed Precip Data'!$F$3,'Watershed Precip Data'!F131,'WS-2, WS-3, &amp; WS-4'!$B$6='Watershed Precip Data'!$G$3,'Watershed Precip Data'!G131,'Watershed Precip Data'!$C$14='Watershed Precip Data'!$H$3,'Watershed Precip Data'!H131,'WS-2, WS-3, &amp; WS-4'!$B$6='Watershed Precip Data'!$I$3,'Watershed Precip Data'!I131,'WS-2, WS-3, &amp; WS-4'!$B$6='Watershed Precip Data'!$J$3,'Watershed Precip Data'!J131,'WS-2, WS-3, &amp; WS-4'!$B$6='Watershed Precip Data'!$K$3,'Watershed Precip Data'!K131)</f>
        <v>#N/A</v>
      </c>
      <c r="I129" s="239" t="e">
        <f>MIN((($L$3*('WS-2, WS-3, &amp; WS-4'!$B$26/43560))),(G129+C129))</f>
        <v>#N/A</v>
      </c>
    </row>
    <row r="130" spans="1:9">
      <c r="A130" s="19">
        <v>5</v>
      </c>
      <c r="B130" s="18">
        <v>7</v>
      </c>
      <c r="C130" s="70" t="e">
        <f>'WS-2, WS-3, &amp; WS-4'!$B$28*'Water Supply Calcs'!$N$7*H130</f>
        <v>#VALUE!</v>
      </c>
      <c r="D130" s="70">
        <v>0</v>
      </c>
      <c r="E130" s="70" t="e">
        <f t="shared" si="3"/>
        <v>#VALUE!</v>
      </c>
      <c r="F130" s="71" t="e">
        <f t="shared" si="4"/>
        <v>#VALUE!</v>
      </c>
      <c r="G130" s="70" t="e">
        <f t="shared" si="5"/>
        <v>#VALUE!</v>
      </c>
      <c r="H130" s="70" t="e">
        <f>_xlfn.IFS('WS-2, WS-3, &amp; WS-4'!$B$6='Watershed Precip Data'!$C$3,'Watershed Precip Data'!C132,'Watershed Precip Data'!$C$14='Watershed Precip Data'!$D$3,'Watershed Precip Data'!D132,'WS-2, WS-3, &amp; WS-4'!$B$6='Watershed Precip Data'!$E$3,'Watershed Precip Data'!E132,'WS-2, WS-3, &amp; WS-4'!$B$6='Watershed Precip Data'!$F$3,'Watershed Precip Data'!F132,'WS-2, WS-3, &amp; WS-4'!$B$6='Watershed Precip Data'!$G$3,'Watershed Precip Data'!G132,'Watershed Precip Data'!$C$14='Watershed Precip Data'!$H$3,'Watershed Precip Data'!H132,'WS-2, WS-3, &amp; WS-4'!$B$6='Watershed Precip Data'!$I$3,'Watershed Precip Data'!I132,'WS-2, WS-3, &amp; WS-4'!$B$6='Watershed Precip Data'!$J$3,'Watershed Precip Data'!J132,'WS-2, WS-3, &amp; WS-4'!$B$6='Watershed Precip Data'!$K$3,'Watershed Precip Data'!K132)</f>
        <v>#N/A</v>
      </c>
      <c r="I130" s="239" t="e">
        <f>MIN((($L$3*('WS-2, WS-3, &amp; WS-4'!$B$26/43560))),(G130+C130))</f>
        <v>#N/A</v>
      </c>
    </row>
    <row r="131" spans="1:9">
      <c r="A131" s="19">
        <v>5</v>
      </c>
      <c r="B131" s="18">
        <v>8</v>
      </c>
      <c r="C131" s="70" t="e">
        <f>'WS-2, WS-3, &amp; WS-4'!$B$28*'Water Supply Calcs'!$N$7*H131</f>
        <v>#VALUE!</v>
      </c>
      <c r="D131" s="70">
        <v>0</v>
      </c>
      <c r="E131" s="70" t="e">
        <f t="shared" ref="E131:E194" si="6">MAX(0,F131-$L$4)</f>
        <v>#VALUE!</v>
      </c>
      <c r="F131" s="71" t="e">
        <f t="shared" si="4"/>
        <v>#VALUE!</v>
      </c>
      <c r="G131" s="70" t="e">
        <f t="shared" si="5"/>
        <v>#VALUE!</v>
      </c>
      <c r="H131" s="70" t="e">
        <f>_xlfn.IFS('WS-2, WS-3, &amp; WS-4'!$B$6='Watershed Precip Data'!$C$3,'Watershed Precip Data'!C133,'Watershed Precip Data'!$C$14='Watershed Precip Data'!$D$3,'Watershed Precip Data'!D133,'WS-2, WS-3, &amp; WS-4'!$B$6='Watershed Precip Data'!$E$3,'Watershed Precip Data'!E133,'WS-2, WS-3, &amp; WS-4'!$B$6='Watershed Precip Data'!$F$3,'Watershed Precip Data'!F133,'WS-2, WS-3, &amp; WS-4'!$B$6='Watershed Precip Data'!$G$3,'Watershed Precip Data'!G133,'Watershed Precip Data'!$C$14='Watershed Precip Data'!$H$3,'Watershed Precip Data'!H133,'WS-2, WS-3, &amp; WS-4'!$B$6='Watershed Precip Data'!$I$3,'Watershed Precip Data'!I133,'WS-2, WS-3, &amp; WS-4'!$B$6='Watershed Precip Data'!$J$3,'Watershed Precip Data'!J133,'WS-2, WS-3, &amp; WS-4'!$B$6='Watershed Precip Data'!$K$3,'Watershed Precip Data'!K133)</f>
        <v>#N/A</v>
      </c>
      <c r="I131" s="239" t="e">
        <f>MIN((($L$3*('WS-2, WS-3, &amp; WS-4'!$B$26/43560))),(G131+C131))</f>
        <v>#N/A</v>
      </c>
    </row>
    <row r="132" spans="1:9">
      <c r="A132" s="19">
        <v>5</v>
      </c>
      <c r="B132" s="18">
        <v>9</v>
      </c>
      <c r="C132" s="70" t="e">
        <f>'WS-2, WS-3, &amp; WS-4'!$B$28*'Water Supply Calcs'!$N$7*H132</f>
        <v>#VALUE!</v>
      </c>
      <c r="D132" s="70">
        <v>0</v>
      </c>
      <c r="E132" s="70" t="e">
        <f t="shared" si="6"/>
        <v>#VALUE!</v>
      </c>
      <c r="F132" s="71" t="e">
        <f t="shared" ref="F132:F195" si="7">MAX((G131+C132-D132-I131),0)</f>
        <v>#VALUE!</v>
      </c>
      <c r="G132" s="70" t="e">
        <f t="shared" ref="G132:G195" si="8">MAX((F132-E132),0)</f>
        <v>#VALUE!</v>
      </c>
      <c r="H132" s="70" t="e">
        <f>_xlfn.IFS('WS-2, WS-3, &amp; WS-4'!$B$6='Watershed Precip Data'!$C$3,'Watershed Precip Data'!C134,'Watershed Precip Data'!$C$14='Watershed Precip Data'!$D$3,'Watershed Precip Data'!D134,'WS-2, WS-3, &amp; WS-4'!$B$6='Watershed Precip Data'!$E$3,'Watershed Precip Data'!E134,'WS-2, WS-3, &amp; WS-4'!$B$6='Watershed Precip Data'!$F$3,'Watershed Precip Data'!F134,'WS-2, WS-3, &amp; WS-4'!$B$6='Watershed Precip Data'!$G$3,'Watershed Precip Data'!G134,'Watershed Precip Data'!$C$14='Watershed Precip Data'!$H$3,'Watershed Precip Data'!H134,'WS-2, WS-3, &amp; WS-4'!$B$6='Watershed Precip Data'!$I$3,'Watershed Precip Data'!I134,'WS-2, WS-3, &amp; WS-4'!$B$6='Watershed Precip Data'!$J$3,'Watershed Precip Data'!J134,'WS-2, WS-3, &amp; WS-4'!$B$6='Watershed Precip Data'!$K$3,'Watershed Precip Data'!K134)</f>
        <v>#N/A</v>
      </c>
      <c r="I132" s="239" t="e">
        <f>MIN((($L$3*('WS-2, WS-3, &amp; WS-4'!$B$26/43560))),(G132+C132))</f>
        <v>#N/A</v>
      </c>
    </row>
    <row r="133" spans="1:9">
      <c r="A133" s="19">
        <v>5</v>
      </c>
      <c r="B133" s="18">
        <v>10</v>
      </c>
      <c r="C133" s="70" t="e">
        <f>'WS-2, WS-3, &amp; WS-4'!$B$28*'Water Supply Calcs'!$N$7*H133</f>
        <v>#VALUE!</v>
      </c>
      <c r="D133" s="70">
        <v>0</v>
      </c>
      <c r="E133" s="70" t="e">
        <f t="shared" si="6"/>
        <v>#VALUE!</v>
      </c>
      <c r="F133" s="71" t="e">
        <f t="shared" si="7"/>
        <v>#VALUE!</v>
      </c>
      <c r="G133" s="70" t="e">
        <f t="shared" si="8"/>
        <v>#VALUE!</v>
      </c>
      <c r="H133" s="70" t="e">
        <f>_xlfn.IFS('WS-2, WS-3, &amp; WS-4'!$B$6='Watershed Precip Data'!$C$3,'Watershed Precip Data'!C135,'Watershed Precip Data'!$C$14='Watershed Precip Data'!$D$3,'Watershed Precip Data'!D135,'WS-2, WS-3, &amp; WS-4'!$B$6='Watershed Precip Data'!$E$3,'Watershed Precip Data'!E135,'WS-2, WS-3, &amp; WS-4'!$B$6='Watershed Precip Data'!$F$3,'Watershed Precip Data'!F135,'WS-2, WS-3, &amp; WS-4'!$B$6='Watershed Precip Data'!$G$3,'Watershed Precip Data'!G135,'Watershed Precip Data'!$C$14='Watershed Precip Data'!$H$3,'Watershed Precip Data'!H135,'WS-2, WS-3, &amp; WS-4'!$B$6='Watershed Precip Data'!$I$3,'Watershed Precip Data'!I135,'WS-2, WS-3, &amp; WS-4'!$B$6='Watershed Precip Data'!$J$3,'Watershed Precip Data'!J135,'WS-2, WS-3, &amp; WS-4'!$B$6='Watershed Precip Data'!$K$3,'Watershed Precip Data'!K135)</f>
        <v>#N/A</v>
      </c>
      <c r="I133" s="239" t="e">
        <f>MIN((($L$3*('WS-2, WS-3, &amp; WS-4'!$B$26/43560))),(G133+C133))</f>
        <v>#N/A</v>
      </c>
    </row>
    <row r="134" spans="1:9">
      <c r="A134" s="19">
        <v>5</v>
      </c>
      <c r="B134" s="18">
        <v>11</v>
      </c>
      <c r="C134" s="70" t="e">
        <f>'WS-2, WS-3, &amp; WS-4'!$B$28*'Water Supply Calcs'!$N$7*H134</f>
        <v>#VALUE!</v>
      </c>
      <c r="D134" s="70">
        <v>0</v>
      </c>
      <c r="E134" s="70" t="e">
        <f t="shared" si="6"/>
        <v>#VALUE!</v>
      </c>
      <c r="F134" s="71" t="e">
        <f t="shared" si="7"/>
        <v>#VALUE!</v>
      </c>
      <c r="G134" s="70" t="e">
        <f t="shared" si="8"/>
        <v>#VALUE!</v>
      </c>
      <c r="H134" s="70" t="e">
        <f>_xlfn.IFS('WS-2, WS-3, &amp; WS-4'!$B$6='Watershed Precip Data'!$C$3,'Watershed Precip Data'!C136,'Watershed Precip Data'!$C$14='Watershed Precip Data'!$D$3,'Watershed Precip Data'!D136,'WS-2, WS-3, &amp; WS-4'!$B$6='Watershed Precip Data'!$E$3,'Watershed Precip Data'!E136,'WS-2, WS-3, &amp; WS-4'!$B$6='Watershed Precip Data'!$F$3,'Watershed Precip Data'!F136,'WS-2, WS-3, &amp; WS-4'!$B$6='Watershed Precip Data'!$G$3,'Watershed Precip Data'!G136,'Watershed Precip Data'!$C$14='Watershed Precip Data'!$H$3,'Watershed Precip Data'!H136,'WS-2, WS-3, &amp; WS-4'!$B$6='Watershed Precip Data'!$I$3,'Watershed Precip Data'!I136,'WS-2, WS-3, &amp; WS-4'!$B$6='Watershed Precip Data'!$J$3,'Watershed Precip Data'!J136,'WS-2, WS-3, &amp; WS-4'!$B$6='Watershed Precip Data'!$K$3,'Watershed Precip Data'!K136)</f>
        <v>#N/A</v>
      </c>
      <c r="I134" s="239" t="e">
        <f>MIN((($L$3*('WS-2, WS-3, &amp; WS-4'!$B$26/43560))),(G134+C134))</f>
        <v>#N/A</v>
      </c>
    </row>
    <row r="135" spans="1:9">
      <c r="A135" s="19">
        <v>5</v>
      </c>
      <c r="B135" s="18">
        <v>12</v>
      </c>
      <c r="C135" s="70" t="e">
        <f>'WS-2, WS-3, &amp; WS-4'!$B$28*'Water Supply Calcs'!$N$7*H135</f>
        <v>#VALUE!</v>
      </c>
      <c r="D135" s="70">
        <v>0</v>
      </c>
      <c r="E135" s="70" t="e">
        <f t="shared" si="6"/>
        <v>#VALUE!</v>
      </c>
      <c r="F135" s="71" t="e">
        <f t="shared" si="7"/>
        <v>#VALUE!</v>
      </c>
      <c r="G135" s="70" t="e">
        <f t="shared" si="8"/>
        <v>#VALUE!</v>
      </c>
      <c r="H135" s="70" t="e">
        <f>_xlfn.IFS('WS-2, WS-3, &amp; WS-4'!$B$6='Watershed Precip Data'!$C$3,'Watershed Precip Data'!C137,'Watershed Precip Data'!$C$14='Watershed Precip Data'!$D$3,'Watershed Precip Data'!D137,'WS-2, WS-3, &amp; WS-4'!$B$6='Watershed Precip Data'!$E$3,'Watershed Precip Data'!E137,'WS-2, WS-3, &amp; WS-4'!$B$6='Watershed Precip Data'!$F$3,'Watershed Precip Data'!F137,'WS-2, WS-3, &amp; WS-4'!$B$6='Watershed Precip Data'!$G$3,'Watershed Precip Data'!G137,'Watershed Precip Data'!$C$14='Watershed Precip Data'!$H$3,'Watershed Precip Data'!H137,'WS-2, WS-3, &amp; WS-4'!$B$6='Watershed Precip Data'!$I$3,'Watershed Precip Data'!I137,'WS-2, WS-3, &amp; WS-4'!$B$6='Watershed Precip Data'!$J$3,'Watershed Precip Data'!J137,'WS-2, WS-3, &amp; WS-4'!$B$6='Watershed Precip Data'!$K$3,'Watershed Precip Data'!K137)</f>
        <v>#N/A</v>
      </c>
      <c r="I135" s="239" t="e">
        <f>MIN((($L$3*('WS-2, WS-3, &amp; WS-4'!$B$26/43560))),(G135+C135))</f>
        <v>#N/A</v>
      </c>
    </row>
    <row r="136" spans="1:9">
      <c r="A136" s="19">
        <v>5</v>
      </c>
      <c r="B136" s="18">
        <v>13</v>
      </c>
      <c r="C136" s="70" t="e">
        <f>'WS-2, WS-3, &amp; WS-4'!$B$28*'Water Supply Calcs'!$N$7*H136</f>
        <v>#VALUE!</v>
      </c>
      <c r="D136" s="70">
        <v>0</v>
      </c>
      <c r="E136" s="70" t="e">
        <f t="shared" si="6"/>
        <v>#VALUE!</v>
      </c>
      <c r="F136" s="71" t="e">
        <f t="shared" si="7"/>
        <v>#VALUE!</v>
      </c>
      <c r="G136" s="70" t="e">
        <f t="shared" si="8"/>
        <v>#VALUE!</v>
      </c>
      <c r="H136" s="70" t="e">
        <f>_xlfn.IFS('WS-2, WS-3, &amp; WS-4'!$B$6='Watershed Precip Data'!$C$3,'Watershed Precip Data'!C138,'Watershed Precip Data'!$C$14='Watershed Precip Data'!$D$3,'Watershed Precip Data'!D138,'WS-2, WS-3, &amp; WS-4'!$B$6='Watershed Precip Data'!$E$3,'Watershed Precip Data'!E138,'WS-2, WS-3, &amp; WS-4'!$B$6='Watershed Precip Data'!$F$3,'Watershed Precip Data'!F138,'WS-2, WS-3, &amp; WS-4'!$B$6='Watershed Precip Data'!$G$3,'Watershed Precip Data'!G138,'Watershed Precip Data'!$C$14='Watershed Precip Data'!$H$3,'Watershed Precip Data'!H138,'WS-2, WS-3, &amp; WS-4'!$B$6='Watershed Precip Data'!$I$3,'Watershed Precip Data'!I138,'WS-2, WS-3, &amp; WS-4'!$B$6='Watershed Precip Data'!$J$3,'Watershed Precip Data'!J138,'WS-2, WS-3, &amp; WS-4'!$B$6='Watershed Precip Data'!$K$3,'Watershed Precip Data'!K138)</f>
        <v>#N/A</v>
      </c>
      <c r="I136" s="239" t="e">
        <f>MIN((($L$3*('WS-2, WS-3, &amp; WS-4'!$B$26/43560))),(G136+C136))</f>
        <v>#N/A</v>
      </c>
    </row>
    <row r="137" spans="1:9">
      <c r="A137" s="19">
        <v>5</v>
      </c>
      <c r="B137" s="18">
        <v>14</v>
      </c>
      <c r="C137" s="70" t="e">
        <f>'WS-2, WS-3, &amp; WS-4'!$B$28*'Water Supply Calcs'!$N$7*H137</f>
        <v>#VALUE!</v>
      </c>
      <c r="D137" s="70">
        <v>0</v>
      </c>
      <c r="E137" s="70" t="e">
        <f t="shared" si="6"/>
        <v>#VALUE!</v>
      </c>
      <c r="F137" s="71" t="e">
        <f t="shared" si="7"/>
        <v>#VALUE!</v>
      </c>
      <c r="G137" s="70" t="e">
        <f t="shared" si="8"/>
        <v>#VALUE!</v>
      </c>
      <c r="H137" s="70" t="e">
        <f>_xlfn.IFS('WS-2, WS-3, &amp; WS-4'!$B$6='Watershed Precip Data'!$C$3,'Watershed Precip Data'!C139,'Watershed Precip Data'!$C$14='Watershed Precip Data'!$D$3,'Watershed Precip Data'!D139,'WS-2, WS-3, &amp; WS-4'!$B$6='Watershed Precip Data'!$E$3,'Watershed Precip Data'!E139,'WS-2, WS-3, &amp; WS-4'!$B$6='Watershed Precip Data'!$F$3,'Watershed Precip Data'!F139,'WS-2, WS-3, &amp; WS-4'!$B$6='Watershed Precip Data'!$G$3,'Watershed Precip Data'!G139,'Watershed Precip Data'!$C$14='Watershed Precip Data'!$H$3,'Watershed Precip Data'!H139,'WS-2, WS-3, &amp; WS-4'!$B$6='Watershed Precip Data'!$I$3,'Watershed Precip Data'!I139,'WS-2, WS-3, &amp; WS-4'!$B$6='Watershed Precip Data'!$J$3,'Watershed Precip Data'!J139,'WS-2, WS-3, &amp; WS-4'!$B$6='Watershed Precip Data'!$K$3,'Watershed Precip Data'!K139)</f>
        <v>#N/A</v>
      </c>
      <c r="I137" s="239" t="e">
        <f>MIN((($L$3*('WS-2, WS-3, &amp; WS-4'!$B$26/43560))),(G137+C137))</f>
        <v>#N/A</v>
      </c>
    </row>
    <row r="138" spans="1:9">
      <c r="A138" s="19">
        <v>5</v>
      </c>
      <c r="B138" s="18">
        <v>15</v>
      </c>
      <c r="C138" s="70" t="e">
        <f>'WS-2, WS-3, &amp; WS-4'!$B$28*'Water Supply Calcs'!$N$7*H138</f>
        <v>#VALUE!</v>
      </c>
      <c r="D138" s="70">
        <v>0</v>
      </c>
      <c r="E138" s="70" t="e">
        <f t="shared" si="6"/>
        <v>#VALUE!</v>
      </c>
      <c r="F138" s="71" t="e">
        <f t="shared" si="7"/>
        <v>#VALUE!</v>
      </c>
      <c r="G138" s="70" t="e">
        <f t="shared" si="8"/>
        <v>#VALUE!</v>
      </c>
      <c r="H138" s="70" t="e">
        <f>_xlfn.IFS('WS-2, WS-3, &amp; WS-4'!$B$6='Watershed Precip Data'!$C$3,'Watershed Precip Data'!C140,'Watershed Precip Data'!$C$14='Watershed Precip Data'!$D$3,'Watershed Precip Data'!D140,'WS-2, WS-3, &amp; WS-4'!$B$6='Watershed Precip Data'!$E$3,'Watershed Precip Data'!E140,'WS-2, WS-3, &amp; WS-4'!$B$6='Watershed Precip Data'!$F$3,'Watershed Precip Data'!F140,'WS-2, WS-3, &amp; WS-4'!$B$6='Watershed Precip Data'!$G$3,'Watershed Precip Data'!G140,'Watershed Precip Data'!$C$14='Watershed Precip Data'!$H$3,'Watershed Precip Data'!H140,'WS-2, WS-3, &amp; WS-4'!$B$6='Watershed Precip Data'!$I$3,'Watershed Precip Data'!I140,'WS-2, WS-3, &amp; WS-4'!$B$6='Watershed Precip Data'!$J$3,'Watershed Precip Data'!J140,'WS-2, WS-3, &amp; WS-4'!$B$6='Watershed Precip Data'!$K$3,'Watershed Precip Data'!K140)</f>
        <v>#N/A</v>
      </c>
      <c r="I138" s="239" t="e">
        <f>MIN((($L$3*('WS-2, WS-3, &amp; WS-4'!$B$26/43560))),(G138+C138))</f>
        <v>#N/A</v>
      </c>
    </row>
    <row r="139" spans="1:9">
      <c r="A139" s="19">
        <v>5</v>
      </c>
      <c r="B139" s="18">
        <v>16</v>
      </c>
      <c r="C139" s="70" t="e">
        <f>'WS-2, WS-3, &amp; WS-4'!$B$28*'Water Supply Calcs'!$N$7*H139</f>
        <v>#VALUE!</v>
      </c>
      <c r="D139" s="70">
        <v>0</v>
      </c>
      <c r="E139" s="70" t="e">
        <f t="shared" si="6"/>
        <v>#VALUE!</v>
      </c>
      <c r="F139" s="71" t="e">
        <f t="shared" si="7"/>
        <v>#VALUE!</v>
      </c>
      <c r="G139" s="70" t="e">
        <f t="shared" si="8"/>
        <v>#VALUE!</v>
      </c>
      <c r="H139" s="70" t="e">
        <f>_xlfn.IFS('WS-2, WS-3, &amp; WS-4'!$B$6='Watershed Precip Data'!$C$3,'Watershed Precip Data'!C141,'Watershed Precip Data'!$C$14='Watershed Precip Data'!$D$3,'Watershed Precip Data'!D141,'WS-2, WS-3, &amp; WS-4'!$B$6='Watershed Precip Data'!$E$3,'Watershed Precip Data'!E141,'WS-2, WS-3, &amp; WS-4'!$B$6='Watershed Precip Data'!$F$3,'Watershed Precip Data'!F141,'WS-2, WS-3, &amp; WS-4'!$B$6='Watershed Precip Data'!$G$3,'Watershed Precip Data'!G141,'Watershed Precip Data'!$C$14='Watershed Precip Data'!$H$3,'Watershed Precip Data'!H141,'WS-2, WS-3, &amp; WS-4'!$B$6='Watershed Precip Data'!$I$3,'Watershed Precip Data'!I141,'WS-2, WS-3, &amp; WS-4'!$B$6='Watershed Precip Data'!$J$3,'Watershed Precip Data'!J141,'WS-2, WS-3, &amp; WS-4'!$B$6='Watershed Precip Data'!$K$3,'Watershed Precip Data'!K141)</f>
        <v>#N/A</v>
      </c>
      <c r="I139" s="239" t="e">
        <f>MIN((($L$3*('WS-2, WS-3, &amp; WS-4'!$B$26/43560))),(G139+C139))</f>
        <v>#N/A</v>
      </c>
    </row>
    <row r="140" spans="1:9">
      <c r="A140" s="19">
        <v>5</v>
      </c>
      <c r="B140" s="18">
        <v>17</v>
      </c>
      <c r="C140" s="70" t="e">
        <f>'WS-2, WS-3, &amp; WS-4'!$B$28*'Water Supply Calcs'!$N$7*H140</f>
        <v>#VALUE!</v>
      </c>
      <c r="D140" s="70">
        <v>0</v>
      </c>
      <c r="E140" s="70" t="e">
        <f t="shared" si="6"/>
        <v>#VALUE!</v>
      </c>
      <c r="F140" s="71" t="e">
        <f t="shared" si="7"/>
        <v>#VALUE!</v>
      </c>
      <c r="G140" s="70" t="e">
        <f t="shared" si="8"/>
        <v>#VALUE!</v>
      </c>
      <c r="H140" s="70" t="e">
        <f>_xlfn.IFS('WS-2, WS-3, &amp; WS-4'!$B$6='Watershed Precip Data'!$C$3,'Watershed Precip Data'!C142,'Watershed Precip Data'!$C$14='Watershed Precip Data'!$D$3,'Watershed Precip Data'!D142,'WS-2, WS-3, &amp; WS-4'!$B$6='Watershed Precip Data'!$E$3,'Watershed Precip Data'!E142,'WS-2, WS-3, &amp; WS-4'!$B$6='Watershed Precip Data'!$F$3,'Watershed Precip Data'!F142,'WS-2, WS-3, &amp; WS-4'!$B$6='Watershed Precip Data'!$G$3,'Watershed Precip Data'!G142,'Watershed Precip Data'!$C$14='Watershed Precip Data'!$H$3,'Watershed Precip Data'!H142,'WS-2, WS-3, &amp; WS-4'!$B$6='Watershed Precip Data'!$I$3,'Watershed Precip Data'!I142,'WS-2, WS-3, &amp; WS-4'!$B$6='Watershed Precip Data'!$J$3,'Watershed Precip Data'!J142,'WS-2, WS-3, &amp; WS-4'!$B$6='Watershed Precip Data'!$K$3,'Watershed Precip Data'!K142)</f>
        <v>#N/A</v>
      </c>
      <c r="I140" s="239" t="e">
        <f>MIN((($L$3*('WS-2, WS-3, &amp; WS-4'!$B$26/43560))),(G140+C140))</f>
        <v>#N/A</v>
      </c>
    </row>
    <row r="141" spans="1:9">
      <c r="A141" s="19">
        <v>5</v>
      </c>
      <c r="B141" s="18">
        <v>18</v>
      </c>
      <c r="C141" s="70" t="e">
        <f>'WS-2, WS-3, &amp; WS-4'!$B$28*'Water Supply Calcs'!$N$7*H141</f>
        <v>#VALUE!</v>
      </c>
      <c r="D141" s="70">
        <v>0</v>
      </c>
      <c r="E141" s="70" t="e">
        <f t="shared" si="6"/>
        <v>#VALUE!</v>
      </c>
      <c r="F141" s="71" t="e">
        <f t="shared" si="7"/>
        <v>#VALUE!</v>
      </c>
      <c r="G141" s="70" t="e">
        <f t="shared" si="8"/>
        <v>#VALUE!</v>
      </c>
      <c r="H141" s="70" t="e">
        <f>_xlfn.IFS('WS-2, WS-3, &amp; WS-4'!$B$6='Watershed Precip Data'!$C$3,'Watershed Precip Data'!C143,'Watershed Precip Data'!$C$14='Watershed Precip Data'!$D$3,'Watershed Precip Data'!D143,'WS-2, WS-3, &amp; WS-4'!$B$6='Watershed Precip Data'!$E$3,'Watershed Precip Data'!E143,'WS-2, WS-3, &amp; WS-4'!$B$6='Watershed Precip Data'!$F$3,'Watershed Precip Data'!F143,'WS-2, WS-3, &amp; WS-4'!$B$6='Watershed Precip Data'!$G$3,'Watershed Precip Data'!G143,'Watershed Precip Data'!$C$14='Watershed Precip Data'!$H$3,'Watershed Precip Data'!H143,'WS-2, WS-3, &amp; WS-4'!$B$6='Watershed Precip Data'!$I$3,'Watershed Precip Data'!I143,'WS-2, WS-3, &amp; WS-4'!$B$6='Watershed Precip Data'!$J$3,'Watershed Precip Data'!J143,'WS-2, WS-3, &amp; WS-4'!$B$6='Watershed Precip Data'!$K$3,'Watershed Precip Data'!K143)</f>
        <v>#N/A</v>
      </c>
      <c r="I141" s="239" t="e">
        <f>MIN((($L$3*('WS-2, WS-3, &amp; WS-4'!$B$26/43560))),(G141+C141))</f>
        <v>#N/A</v>
      </c>
    </row>
    <row r="142" spans="1:9">
      <c r="A142" s="19">
        <v>5</v>
      </c>
      <c r="B142" s="18">
        <v>19</v>
      </c>
      <c r="C142" s="70" t="e">
        <f>'WS-2, WS-3, &amp; WS-4'!$B$28*'Water Supply Calcs'!$N$7*H142</f>
        <v>#VALUE!</v>
      </c>
      <c r="D142" s="70">
        <v>0</v>
      </c>
      <c r="E142" s="70" t="e">
        <f t="shared" si="6"/>
        <v>#VALUE!</v>
      </c>
      <c r="F142" s="71" t="e">
        <f t="shared" si="7"/>
        <v>#VALUE!</v>
      </c>
      <c r="G142" s="70" t="e">
        <f t="shared" si="8"/>
        <v>#VALUE!</v>
      </c>
      <c r="H142" s="70" t="e">
        <f>_xlfn.IFS('WS-2, WS-3, &amp; WS-4'!$B$6='Watershed Precip Data'!$C$3,'Watershed Precip Data'!C144,'Watershed Precip Data'!$C$14='Watershed Precip Data'!$D$3,'Watershed Precip Data'!D144,'WS-2, WS-3, &amp; WS-4'!$B$6='Watershed Precip Data'!$E$3,'Watershed Precip Data'!E144,'WS-2, WS-3, &amp; WS-4'!$B$6='Watershed Precip Data'!$F$3,'Watershed Precip Data'!F144,'WS-2, WS-3, &amp; WS-4'!$B$6='Watershed Precip Data'!$G$3,'Watershed Precip Data'!G144,'Watershed Precip Data'!$C$14='Watershed Precip Data'!$H$3,'Watershed Precip Data'!H144,'WS-2, WS-3, &amp; WS-4'!$B$6='Watershed Precip Data'!$I$3,'Watershed Precip Data'!I144,'WS-2, WS-3, &amp; WS-4'!$B$6='Watershed Precip Data'!$J$3,'Watershed Precip Data'!J144,'WS-2, WS-3, &amp; WS-4'!$B$6='Watershed Precip Data'!$K$3,'Watershed Precip Data'!K144)</f>
        <v>#N/A</v>
      </c>
      <c r="I142" s="239" t="e">
        <f>MIN((($L$3*('WS-2, WS-3, &amp; WS-4'!$B$26/43560))),(G142+C142))</f>
        <v>#N/A</v>
      </c>
    </row>
    <row r="143" spans="1:9">
      <c r="A143" s="19">
        <v>5</v>
      </c>
      <c r="B143" s="18">
        <v>20</v>
      </c>
      <c r="C143" s="70" t="e">
        <f>'WS-2, WS-3, &amp; WS-4'!$B$28*'Water Supply Calcs'!$N$7*H143</f>
        <v>#VALUE!</v>
      </c>
      <c r="D143" s="70">
        <v>0</v>
      </c>
      <c r="E143" s="70" t="e">
        <f t="shared" si="6"/>
        <v>#VALUE!</v>
      </c>
      <c r="F143" s="71" t="e">
        <f t="shared" si="7"/>
        <v>#VALUE!</v>
      </c>
      <c r="G143" s="70" t="e">
        <f t="shared" si="8"/>
        <v>#VALUE!</v>
      </c>
      <c r="H143" s="70" t="e">
        <f>_xlfn.IFS('WS-2, WS-3, &amp; WS-4'!$B$6='Watershed Precip Data'!$C$3,'Watershed Precip Data'!C145,'Watershed Precip Data'!$C$14='Watershed Precip Data'!$D$3,'Watershed Precip Data'!D145,'WS-2, WS-3, &amp; WS-4'!$B$6='Watershed Precip Data'!$E$3,'Watershed Precip Data'!E145,'WS-2, WS-3, &amp; WS-4'!$B$6='Watershed Precip Data'!$F$3,'Watershed Precip Data'!F145,'WS-2, WS-3, &amp; WS-4'!$B$6='Watershed Precip Data'!$G$3,'Watershed Precip Data'!G145,'Watershed Precip Data'!$C$14='Watershed Precip Data'!$H$3,'Watershed Precip Data'!H145,'WS-2, WS-3, &amp; WS-4'!$B$6='Watershed Precip Data'!$I$3,'Watershed Precip Data'!I145,'WS-2, WS-3, &amp; WS-4'!$B$6='Watershed Precip Data'!$J$3,'Watershed Precip Data'!J145,'WS-2, WS-3, &amp; WS-4'!$B$6='Watershed Precip Data'!$K$3,'Watershed Precip Data'!K145)</f>
        <v>#N/A</v>
      </c>
      <c r="I143" s="239" t="e">
        <f>MIN((($L$3*('WS-2, WS-3, &amp; WS-4'!$B$26/43560))),(G143+C143))</f>
        <v>#N/A</v>
      </c>
    </row>
    <row r="144" spans="1:9">
      <c r="A144" s="19">
        <v>5</v>
      </c>
      <c r="B144" s="18">
        <v>21</v>
      </c>
      <c r="C144" s="70" t="e">
        <f>'WS-2, WS-3, &amp; WS-4'!$B$28*'Water Supply Calcs'!$N$7*H144</f>
        <v>#VALUE!</v>
      </c>
      <c r="D144" s="70">
        <v>0</v>
      </c>
      <c r="E144" s="70" t="e">
        <f t="shared" si="6"/>
        <v>#VALUE!</v>
      </c>
      <c r="F144" s="71" t="e">
        <f t="shared" si="7"/>
        <v>#VALUE!</v>
      </c>
      <c r="G144" s="70" t="e">
        <f t="shared" si="8"/>
        <v>#VALUE!</v>
      </c>
      <c r="H144" s="70" t="e">
        <f>_xlfn.IFS('WS-2, WS-3, &amp; WS-4'!$B$6='Watershed Precip Data'!$C$3,'Watershed Precip Data'!C146,'Watershed Precip Data'!$C$14='Watershed Precip Data'!$D$3,'Watershed Precip Data'!D146,'WS-2, WS-3, &amp; WS-4'!$B$6='Watershed Precip Data'!$E$3,'Watershed Precip Data'!E146,'WS-2, WS-3, &amp; WS-4'!$B$6='Watershed Precip Data'!$F$3,'Watershed Precip Data'!F146,'WS-2, WS-3, &amp; WS-4'!$B$6='Watershed Precip Data'!$G$3,'Watershed Precip Data'!G146,'Watershed Precip Data'!$C$14='Watershed Precip Data'!$H$3,'Watershed Precip Data'!H146,'WS-2, WS-3, &amp; WS-4'!$B$6='Watershed Precip Data'!$I$3,'Watershed Precip Data'!I146,'WS-2, WS-3, &amp; WS-4'!$B$6='Watershed Precip Data'!$J$3,'Watershed Precip Data'!J146,'WS-2, WS-3, &amp; WS-4'!$B$6='Watershed Precip Data'!$K$3,'Watershed Precip Data'!K146)</f>
        <v>#N/A</v>
      </c>
      <c r="I144" s="239" t="e">
        <f>MIN((($L$3*('WS-2, WS-3, &amp; WS-4'!$B$26/43560))),(G144+C144))</f>
        <v>#N/A</v>
      </c>
    </row>
    <row r="145" spans="1:9">
      <c r="A145" s="19">
        <v>5</v>
      </c>
      <c r="B145" s="18">
        <v>22</v>
      </c>
      <c r="C145" s="70" t="e">
        <f>'WS-2, WS-3, &amp; WS-4'!$B$28*'Water Supply Calcs'!$N$7*H145</f>
        <v>#VALUE!</v>
      </c>
      <c r="D145" s="70">
        <v>0</v>
      </c>
      <c r="E145" s="70" t="e">
        <f t="shared" si="6"/>
        <v>#VALUE!</v>
      </c>
      <c r="F145" s="71" t="e">
        <f t="shared" si="7"/>
        <v>#VALUE!</v>
      </c>
      <c r="G145" s="70" t="e">
        <f t="shared" si="8"/>
        <v>#VALUE!</v>
      </c>
      <c r="H145" s="70" t="e">
        <f>_xlfn.IFS('WS-2, WS-3, &amp; WS-4'!$B$6='Watershed Precip Data'!$C$3,'Watershed Precip Data'!C147,'Watershed Precip Data'!$C$14='Watershed Precip Data'!$D$3,'Watershed Precip Data'!D147,'WS-2, WS-3, &amp; WS-4'!$B$6='Watershed Precip Data'!$E$3,'Watershed Precip Data'!E147,'WS-2, WS-3, &amp; WS-4'!$B$6='Watershed Precip Data'!$F$3,'Watershed Precip Data'!F147,'WS-2, WS-3, &amp; WS-4'!$B$6='Watershed Precip Data'!$G$3,'Watershed Precip Data'!G147,'Watershed Precip Data'!$C$14='Watershed Precip Data'!$H$3,'Watershed Precip Data'!H147,'WS-2, WS-3, &amp; WS-4'!$B$6='Watershed Precip Data'!$I$3,'Watershed Precip Data'!I147,'WS-2, WS-3, &amp; WS-4'!$B$6='Watershed Precip Data'!$J$3,'Watershed Precip Data'!J147,'WS-2, WS-3, &amp; WS-4'!$B$6='Watershed Precip Data'!$K$3,'Watershed Precip Data'!K147)</f>
        <v>#N/A</v>
      </c>
      <c r="I145" s="239" t="e">
        <f>MIN((($L$3*('WS-2, WS-3, &amp; WS-4'!$B$26/43560))),(G145+C145))</f>
        <v>#N/A</v>
      </c>
    </row>
    <row r="146" spans="1:9">
      <c r="A146" s="19">
        <v>5</v>
      </c>
      <c r="B146" s="18">
        <v>23</v>
      </c>
      <c r="C146" s="70" t="e">
        <f>'WS-2, WS-3, &amp; WS-4'!$B$28*'Water Supply Calcs'!$N$7*H146</f>
        <v>#VALUE!</v>
      </c>
      <c r="D146" s="70">
        <v>0</v>
      </c>
      <c r="E146" s="70" t="e">
        <f t="shared" si="6"/>
        <v>#VALUE!</v>
      </c>
      <c r="F146" s="71" t="e">
        <f t="shared" si="7"/>
        <v>#VALUE!</v>
      </c>
      <c r="G146" s="70" t="e">
        <f t="shared" si="8"/>
        <v>#VALUE!</v>
      </c>
      <c r="H146" s="70" t="e">
        <f>_xlfn.IFS('WS-2, WS-3, &amp; WS-4'!$B$6='Watershed Precip Data'!$C$3,'Watershed Precip Data'!C148,'Watershed Precip Data'!$C$14='Watershed Precip Data'!$D$3,'Watershed Precip Data'!D148,'WS-2, WS-3, &amp; WS-4'!$B$6='Watershed Precip Data'!$E$3,'Watershed Precip Data'!E148,'WS-2, WS-3, &amp; WS-4'!$B$6='Watershed Precip Data'!$F$3,'Watershed Precip Data'!F148,'WS-2, WS-3, &amp; WS-4'!$B$6='Watershed Precip Data'!$G$3,'Watershed Precip Data'!G148,'Watershed Precip Data'!$C$14='Watershed Precip Data'!$H$3,'Watershed Precip Data'!H148,'WS-2, WS-3, &amp; WS-4'!$B$6='Watershed Precip Data'!$I$3,'Watershed Precip Data'!I148,'WS-2, WS-3, &amp; WS-4'!$B$6='Watershed Precip Data'!$J$3,'Watershed Precip Data'!J148,'WS-2, WS-3, &amp; WS-4'!$B$6='Watershed Precip Data'!$K$3,'Watershed Precip Data'!K148)</f>
        <v>#N/A</v>
      </c>
      <c r="I146" s="239" t="e">
        <f>MIN((($L$3*('WS-2, WS-3, &amp; WS-4'!$B$26/43560))),(G146+C146))</f>
        <v>#N/A</v>
      </c>
    </row>
    <row r="147" spans="1:9">
      <c r="A147" s="19">
        <v>5</v>
      </c>
      <c r="B147" s="18">
        <v>24</v>
      </c>
      <c r="C147" s="70" t="e">
        <f>'WS-2, WS-3, &amp; WS-4'!$B$28*'Water Supply Calcs'!$N$7*H147</f>
        <v>#VALUE!</v>
      </c>
      <c r="D147" s="70">
        <v>0</v>
      </c>
      <c r="E147" s="70" t="e">
        <f t="shared" si="6"/>
        <v>#VALUE!</v>
      </c>
      <c r="F147" s="71" t="e">
        <f t="shared" si="7"/>
        <v>#VALUE!</v>
      </c>
      <c r="G147" s="70" t="e">
        <f t="shared" si="8"/>
        <v>#VALUE!</v>
      </c>
      <c r="H147" s="70" t="e">
        <f>_xlfn.IFS('WS-2, WS-3, &amp; WS-4'!$B$6='Watershed Precip Data'!$C$3,'Watershed Precip Data'!C149,'Watershed Precip Data'!$C$14='Watershed Precip Data'!$D$3,'Watershed Precip Data'!D149,'WS-2, WS-3, &amp; WS-4'!$B$6='Watershed Precip Data'!$E$3,'Watershed Precip Data'!E149,'WS-2, WS-3, &amp; WS-4'!$B$6='Watershed Precip Data'!$F$3,'Watershed Precip Data'!F149,'WS-2, WS-3, &amp; WS-4'!$B$6='Watershed Precip Data'!$G$3,'Watershed Precip Data'!G149,'Watershed Precip Data'!$C$14='Watershed Precip Data'!$H$3,'Watershed Precip Data'!H149,'WS-2, WS-3, &amp; WS-4'!$B$6='Watershed Precip Data'!$I$3,'Watershed Precip Data'!I149,'WS-2, WS-3, &amp; WS-4'!$B$6='Watershed Precip Data'!$J$3,'Watershed Precip Data'!J149,'WS-2, WS-3, &amp; WS-4'!$B$6='Watershed Precip Data'!$K$3,'Watershed Precip Data'!K149)</f>
        <v>#N/A</v>
      </c>
      <c r="I147" s="239" t="e">
        <f>MIN((($L$3*('WS-2, WS-3, &amp; WS-4'!$B$26/43560))),(G147+C147))</f>
        <v>#N/A</v>
      </c>
    </row>
    <row r="148" spans="1:9">
      <c r="A148" s="19">
        <v>5</v>
      </c>
      <c r="B148" s="18">
        <v>25</v>
      </c>
      <c r="C148" s="70" t="e">
        <f>'WS-2, WS-3, &amp; WS-4'!$B$28*'Water Supply Calcs'!$N$7*H148</f>
        <v>#VALUE!</v>
      </c>
      <c r="D148" s="70">
        <v>0</v>
      </c>
      <c r="E148" s="70" t="e">
        <f t="shared" si="6"/>
        <v>#VALUE!</v>
      </c>
      <c r="F148" s="71" t="e">
        <f t="shared" si="7"/>
        <v>#VALUE!</v>
      </c>
      <c r="G148" s="70" t="e">
        <f t="shared" si="8"/>
        <v>#VALUE!</v>
      </c>
      <c r="H148" s="70" t="e">
        <f>_xlfn.IFS('WS-2, WS-3, &amp; WS-4'!$B$6='Watershed Precip Data'!$C$3,'Watershed Precip Data'!C150,'Watershed Precip Data'!$C$14='Watershed Precip Data'!$D$3,'Watershed Precip Data'!D150,'WS-2, WS-3, &amp; WS-4'!$B$6='Watershed Precip Data'!$E$3,'Watershed Precip Data'!E150,'WS-2, WS-3, &amp; WS-4'!$B$6='Watershed Precip Data'!$F$3,'Watershed Precip Data'!F150,'WS-2, WS-3, &amp; WS-4'!$B$6='Watershed Precip Data'!$G$3,'Watershed Precip Data'!G150,'Watershed Precip Data'!$C$14='Watershed Precip Data'!$H$3,'Watershed Precip Data'!H150,'WS-2, WS-3, &amp; WS-4'!$B$6='Watershed Precip Data'!$I$3,'Watershed Precip Data'!I150,'WS-2, WS-3, &amp; WS-4'!$B$6='Watershed Precip Data'!$J$3,'Watershed Precip Data'!J150,'WS-2, WS-3, &amp; WS-4'!$B$6='Watershed Precip Data'!$K$3,'Watershed Precip Data'!K150)</f>
        <v>#N/A</v>
      </c>
      <c r="I148" s="239" t="e">
        <f>MIN((($L$3*('WS-2, WS-3, &amp; WS-4'!$B$26/43560))),(G148+C148))</f>
        <v>#N/A</v>
      </c>
    </row>
    <row r="149" spans="1:9">
      <c r="A149" s="19">
        <v>5</v>
      </c>
      <c r="B149" s="18">
        <v>26</v>
      </c>
      <c r="C149" s="70" t="e">
        <f>'WS-2, WS-3, &amp; WS-4'!$B$28*'Water Supply Calcs'!$N$7*H149</f>
        <v>#VALUE!</v>
      </c>
      <c r="D149" s="70">
        <v>0</v>
      </c>
      <c r="E149" s="70" t="e">
        <f t="shared" si="6"/>
        <v>#VALUE!</v>
      </c>
      <c r="F149" s="71" t="e">
        <f t="shared" si="7"/>
        <v>#VALUE!</v>
      </c>
      <c r="G149" s="70" t="e">
        <f t="shared" si="8"/>
        <v>#VALUE!</v>
      </c>
      <c r="H149" s="70" t="e">
        <f>_xlfn.IFS('WS-2, WS-3, &amp; WS-4'!$B$6='Watershed Precip Data'!$C$3,'Watershed Precip Data'!C151,'Watershed Precip Data'!$C$14='Watershed Precip Data'!$D$3,'Watershed Precip Data'!D151,'WS-2, WS-3, &amp; WS-4'!$B$6='Watershed Precip Data'!$E$3,'Watershed Precip Data'!E151,'WS-2, WS-3, &amp; WS-4'!$B$6='Watershed Precip Data'!$F$3,'Watershed Precip Data'!F151,'WS-2, WS-3, &amp; WS-4'!$B$6='Watershed Precip Data'!$G$3,'Watershed Precip Data'!G151,'Watershed Precip Data'!$C$14='Watershed Precip Data'!$H$3,'Watershed Precip Data'!H151,'WS-2, WS-3, &amp; WS-4'!$B$6='Watershed Precip Data'!$I$3,'Watershed Precip Data'!I151,'WS-2, WS-3, &amp; WS-4'!$B$6='Watershed Precip Data'!$J$3,'Watershed Precip Data'!J151,'WS-2, WS-3, &amp; WS-4'!$B$6='Watershed Precip Data'!$K$3,'Watershed Precip Data'!K151)</f>
        <v>#N/A</v>
      </c>
      <c r="I149" s="239" t="e">
        <f>MIN((($L$3*('WS-2, WS-3, &amp; WS-4'!$B$26/43560))),(G149+C149))</f>
        <v>#N/A</v>
      </c>
    </row>
    <row r="150" spans="1:9">
      <c r="A150" s="19">
        <v>5</v>
      </c>
      <c r="B150" s="18">
        <v>27</v>
      </c>
      <c r="C150" s="70" t="e">
        <f>'WS-2, WS-3, &amp; WS-4'!$B$28*'Water Supply Calcs'!$N$7*H150</f>
        <v>#VALUE!</v>
      </c>
      <c r="D150" s="70">
        <v>0</v>
      </c>
      <c r="E150" s="70" t="e">
        <f t="shared" si="6"/>
        <v>#VALUE!</v>
      </c>
      <c r="F150" s="71" t="e">
        <f t="shared" si="7"/>
        <v>#VALUE!</v>
      </c>
      <c r="G150" s="70" t="e">
        <f t="shared" si="8"/>
        <v>#VALUE!</v>
      </c>
      <c r="H150" s="70" t="e">
        <f>_xlfn.IFS('WS-2, WS-3, &amp; WS-4'!$B$6='Watershed Precip Data'!$C$3,'Watershed Precip Data'!C152,'Watershed Precip Data'!$C$14='Watershed Precip Data'!$D$3,'Watershed Precip Data'!D152,'WS-2, WS-3, &amp; WS-4'!$B$6='Watershed Precip Data'!$E$3,'Watershed Precip Data'!E152,'WS-2, WS-3, &amp; WS-4'!$B$6='Watershed Precip Data'!$F$3,'Watershed Precip Data'!F152,'WS-2, WS-3, &amp; WS-4'!$B$6='Watershed Precip Data'!$G$3,'Watershed Precip Data'!G152,'Watershed Precip Data'!$C$14='Watershed Precip Data'!$H$3,'Watershed Precip Data'!H152,'WS-2, WS-3, &amp; WS-4'!$B$6='Watershed Precip Data'!$I$3,'Watershed Precip Data'!I152,'WS-2, WS-3, &amp; WS-4'!$B$6='Watershed Precip Data'!$J$3,'Watershed Precip Data'!J152,'WS-2, WS-3, &amp; WS-4'!$B$6='Watershed Precip Data'!$K$3,'Watershed Precip Data'!K152)</f>
        <v>#N/A</v>
      </c>
      <c r="I150" s="239" t="e">
        <f>MIN((($L$3*('WS-2, WS-3, &amp; WS-4'!$B$26/43560))),(G150+C150))</f>
        <v>#N/A</v>
      </c>
    </row>
    <row r="151" spans="1:9">
      <c r="A151" s="19">
        <v>5</v>
      </c>
      <c r="B151" s="18">
        <v>28</v>
      </c>
      <c r="C151" s="70" t="e">
        <f>'WS-2, WS-3, &amp; WS-4'!$B$28*'Water Supply Calcs'!$N$7*H151</f>
        <v>#VALUE!</v>
      </c>
      <c r="D151" s="70">
        <v>0</v>
      </c>
      <c r="E151" s="70" t="e">
        <f t="shared" si="6"/>
        <v>#VALUE!</v>
      </c>
      <c r="F151" s="71" t="e">
        <f t="shared" si="7"/>
        <v>#VALUE!</v>
      </c>
      <c r="G151" s="70" t="e">
        <f t="shared" si="8"/>
        <v>#VALUE!</v>
      </c>
      <c r="H151" s="70" t="e">
        <f>_xlfn.IFS('WS-2, WS-3, &amp; WS-4'!$B$6='Watershed Precip Data'!$C$3,'Watershed Precip Data'!C153,'Watershed Precip Data'!$C$14='Watershed Precip Data'!$D$3,'Watershed Precip Data'!D153,'WS-2, WS-3, &amp; WS-4'!$B$6='Watershed Precip Data'!$E$3,'Watershed Precip Data'!E153,'WS-2, WS-3, &amp; WS-4'!$B$6='Watershed Precip Data'!$F$3,'Watershed Precip Data'!F153,'WS-2, WS-3, &amp; WS-4'!$B$6='Watershed Precip Data'!$G$3,'Watershed Precip Data'!G153,'Watershed Precip Data'!$C$14='Watershed Precip Data'!$H$3,'Watershed Precip Data'!H153,'WS-2, WS-3, &amp; WS-4'!$B$6='Watershed Precip Data'!$I$3,'Watershed Precip Data'!I153,'WS-2, WS-3, &amp; WS-4'!$B$6='Watershed Precip Data'!$J$3,'Watershed Precip Data'!J153,'WS-2, WS-3, &amp; WS-4'!$B$6='Watershed Precip Data'!$K$3,'Watershed Precip Data'!K153)</f>
        <v>#N/A</v>
      </c>
      <c r="I151" s="239" t="e">
        <f>MIN((($L$3*('WS-2, WS-3, &amp; WS-4'!$B$26/43560))),(G151+C151))</f>
        <v>#N/A</v>
      </c>
    </row>
    <row r="152" spans="1:9">
      <c r="A152" s="19">
        <v>5</v>
      </c>
      <c r="B152" s="18">
        <v>29</v>
      </c>
      <c r="C152" s="70" t="e">
        <f>'WS-2, WS-3, &amp; WS-4'!$B$28*'Water Supply Calcs'!$N$7*H152</f>
        <v>#VALUE!</v>
      </c>
      <c r="D152" s="70">
        <v>0</v>
      </c>
      <c r="E152" s="70" t="e">
        <f t="shared" si="6"/>
        <v>#VALUE!</v>
      </c>
      <c r="F152" s="71" t="e">
        <f t="shared" si="7"/>
        <v>#VALUE!</v>
      </c>
      <c r="G152" s="70" t="e">
        <f t="shared" si="8"/>
        <v>#VALUE!</v>
      </c>
      <c r="H152" s="70" t="e">
        <f>_xlfn.IFS('WS-2, WS-3, &amp; WS-4'!$B$6='Watershed Precip Data'!$C$3,'Watershed Precip Data'!C154,'Watershed Precip Data'!$C$14='Watershed Precip Data'!$D$3,'Watershed Precip Data'!D154,'WS-2, WS-3, &amp; WS-4'!$B$6='Watershed Precip Data'!$E$3,'Watershed Precip Data'!E154,'WS-2, WS-3, &amp; WS-4'!$B$6='Watershed Precip Data'!$F$3,'Watershed Precip Data'!F154,'WS-2, WS-3, &amp; WS-4'!$B$6='Watershed Precip Data'!$G$3,'Watershed Precip Data'!G154,'Watershed Precip Data'!$C$14='Watershed Precip Data'!$H$3,'Watershed Precip Data'!H154,'WS-2, WS-3, &amp; WS-4'!$B$6='Watershed Precip Data'!$I$3,'Watershed Precip Data'!I154,'WS-2, WS-3, &amp; WS-4'!$B$6='Watershed Precip Data'!$J$3,'Watershed Precip Data'!J154,'WS-2, WS-3, &amp; WS-4'!$B$6='Watershed Precip Data'!$K$3,'Watershed Precip Data'!K154)</f>
        <v>#N/A</v>
      </c>
      <c r="I152" s="239" t="e">
        <f>MIN((($L$3*('WS-2, WS-3, &amp; WS-4'!$B$26/43560))),(G152+C152))</f>
        <v>#N/A</v>
      </c>
    </row>
    <row r="153" spans="1:9">
      <c r="A153" s="19">
        <v>5</v>
      </c>
      <c r="B153" s="18">
        <v>30</v>
      </c>
      <c r="C153" s="70" t="e">
        <f>'WS-2, WS-3, &amp; WS-4'!$B$28*'Water Supply Calcs'!$N$7*H153</f>
        <v>#VALUE!</v>
      </c>
      <c r="D153" s="70">
        <v>0</v>
      </c>
      <c r="E153" s="70" t="e">
        <f t="shared" si="6"/>
        <v>#VALUE!</v>
      </c>
      <c r="F153" s="71" t="e">
        <f t="shared" si="7"/>
        <v>#VALUE!</v>
      </c>
      <c r="G153" s="70" t="e">
        <f t="shared" si="8"/>
        <v>#VALUE!</v>
      </c>
      <c r="H153" s="70" t="e">
        <f>_xlfn.IFS('WS-2, WS-3, &amp; WS-4'!$B$6='Watershed Precip Data'!$C$3,'Watershed Precip Data'!C155,'Watershed Precip Data'!$C$14='Watershed Precip Data'!$D$3,'Watershed Precip Data'!D155,'WS-2, WS-3, &amp; WS-4'!$B$6='Watershed Precip Data'!$E$3,'Watershed Precip Data'!E155,'WS-2, WS-3, &amp; WS-4'!$B$6='Watershed Precip Data'!$F$3,'Watershed Precip Data'!F155,'WS-2, WS-3, &amp; WS-4'!$B$6='Watershed Precip Data'!$G$3,'Watershed Precip Data'!G155,'Watershed Precip Data'!$C$14='Watershed Precip Data'!$H$3,'Watershed Precip Data'!H155,'WS-2, WS-3, &amp; WS-4'!$B$6='Watershed Precip Data'!$I$3,'Watershed Precip Data'!I155,'WS-2, WS-3, &amp; WS-4'!$B$6='Watershed Precip Data'!$J$3,'Watershed Precip Data'!J155,'WS-2, WS-3, &amp; WS-4'!$B$6='Watershed Precip Data'!$K$3,'Watershed Precip Data'!K155)</f>
        <v>#N/A</v>
      </c>
      <c r="I153" s="239" t="e">
        <f>MIN((($L$3*('WS-2, WS-3, &amp; WS-4'!$B$26/43560))),(G153+C153))</f>
        <v>#N/A</v>
      </c>
    </row>
    <row r="154" spans="1:9">
      <c r="A154" s="19">
        <v>5</v>
      </c>
      <c r="B154" s="18">
        <v>31</v>
      </c>
      <c r="C154" s="70" t="e">
        <f>'WS-2, WS-3, &amp; WS-4'!$B$28*'Water Supply Calcs'!$N$7*H154</f>
        <v>#VALUE!</v>
      </c>
      <c r="D154" s="70">
        <v>0</v>
      </c>
      <c r="E154" s="70" t="e">
        <f t="shared" si="6"/>
        <v>#VALUE!</v>
      </c>
      <c r="F154" s="71" t="e">
        <f t="shared" si="7"/>
        <v>#VALUE!</v>
      </c>
      <c r="G154" s="70" t="e">
        <f t="shared" si="8"/>
        <v>#VALUE!</v>
      </c>
      <c r="H154" s="70" t="e">
        <f>_xlfn.IFS('WS-2, WS-3, &amp; WS-4'!$B$6='Watershed Precip Data'!$C$3,'Watershed Precip Data'!C156,'Watershed Precip Data'!$C$14='Watershed Precip Data'!$D$3,'Watershed Precip Data'!D156,'WS-2, WS-3, &amp; WS-4'!$B$6='Watershed Precip Data'!$E$3,'Watershed Precip Data'!E156,'WS-2, WS-3, &amp; WS-4'!$B$6='Watershed Precip Data'!$F$3,'Watershed Precip Data'!F156,'WS-2, WS-3, &amp; WS-4'!$B$6='Watershed Precip Data'!$G$3,'Watershed Precip Data'!G156,'Watershed Precip Data'!$C$14='Watershed Precip Data'!$H$3,'Watershed Precip Data'!H156,'WS-2, WS-3, &amp; WS-4'!$B$6='Watershed Precip Data'!$I$3,'Watershed Precip Data'!I156,'WS-2, WS-3, &amp; WS-4'!$B$6='Watershed Precip Data'!$J$3,'Watershed Precip Data'!J156,'WS-2, WS-3, &amp; WS-4'!$B$6='Watershed Precip Data'!$K$3,'Watershed Precip Data'!K156)</f>
        <v>#N/A</v>
      </c>
      <c r="I154" s="239" t="e">
        <f>MIN((($L$3*('WS-2, WS-3, &amp; WS-4'!$B$26/43560))),(G154+C154))</f>
        <v>#N/A</v>
      </c>
    </row>
    <row r="155" spans="1:9">
      <c r="A155" s="19">
        <v>6</v>
      </c>
      <c r="B155" s="18">
        <v>1</v>
      </c>
      <c r="C155" s="70" t="e">
        <f>'WS-2, WS-3, &amp; WS-4'!$B$28*'Water Supply Calcs'!$N$7*H155</f>
        <v>#VALUE!</v>
      </c>
      <c r="D155" s="70">
        <v>0</v>
      </c>
      <c r="E155" s="70" t="e">
        <f t="shared" si="6"/>
        <v>#VALUE!</v>
      </c>
      <c r="F155" s="71" t="e">
        <f t="shared" si="7"/>
        <v>#VALUE!</v>
      </c>
      <c r="G155" s="70" t="e">
        <f t="shared" si="8"/>
        <v>#VALUE!</v>
      </c>
      <c r="H155" s="70" t="e">
        <f>_xlfn.IFS('WS-2, WS-3, &amp; WS-4'!$B$6='Watershed Precip Data'!$C$3,'Watershed Precip Data'!C157,'Watershed Precip Data'!$C$14='Watershed Precip Data'!$D$3,'Watershed Precip Data'!D157,'WS-2, WS-3, &amp; WS-4'!$B$6='Watershed Precip Data'!$E$3,'Watershed Precip Data'!E157,'WS-2, WS-3, &amp; WS-4'!$B$6='Watershed Precip Data'!$F$3,'Watershed Precip Data'!F157,'WS-2, WS-3, &amp; WS-4'!$B$6='Watershed Precip Data'!$G$3,'Watershed Precip Data'!G157,'Watershed Precip Data'!$C$14='Watershed Precip Data'!$H$3,'Watershed Precip Data'!H157,'WS-2, WS-3, &amp; WS-4'!$B$6='Watershed Precip Data'!$I$3,'Watershed Precip Data'!I157,'WS-2, WS-3, &amp; WS-4'!$B$6='Watershed Precip Data'!$J$3,'Watershed Precip Data'!J157,'WS-2, WS-3, &amp; WS-4'!$B$6='Watershed Precip Data'!$K$3,'Watershed Precip Data'!K157)</f>
        <v>#N/A</v>
      </c>
      <c r="I155" s="239" t="e">
        <f>MIN((($L$3*('WS-2, WS-3, &amp; WS-4'!$B$26/43560))),(G155+C155))</f>
        <v>#N/A</v>
      </c>
    </row>
    <row r="156" spans="1:9">
      <c r="A156" s="19">
        <v>6</v>
      </c>
      <c r="B156" s="18">
        <v>2</v>
      </c>
      <c r="C156" s="70" t="e">
        <f>'WS-2, WS-3, &amp; WS-4'!$B$28*'Water Supply Calcs'!$N$7*H156</f>
        <v>#VALUE!</v>
      </c>
      <c r="D156" s="70">
        <v>0</v>
      </c>
      <c r="E156" s="70" t="e">
        <f t="shared" si="6"/>
        <v>#VALUE!</v>
      </c>
      <c r="F156" s="71" t="e">
        <f t="shared" si="7"/>
        <v>#VALUE!</v>
      </c>
      <c r="G156" s="70" t="e">
        <f t="shared" si="8"/>
        <v>#VALUE!</v>
      </c>
      <c r="H156" s="70" t="e">
        <f>_xlfn.IFS('WS-2, WS-3, &amp; WS-4'!$B$6='Watershed Precip Data'!$C$3,'Watershed Precip Data'!C158,'Watershed Precip Data'!$C$14='Watershed Precip Data'!$D$3,'Watershed Precip Data'!D158,'WS-2, WS-3, &amp; WS-4'!$B$6='Watershed Precip Data'!$E$3,'Watershed Precip Data'!E158,'WS-2, WS-3, &amp; WS-4'!$B$6='Watershed Precip Data'!$F$3,'Watershed Precip Data'!F158,'WS-2, WS-3, &amp; WS-4'!$B$6='Watershed Precip Data'!$G$3,'Watershed Precip Data'!G158,'Watershed Precip Data'!$C$14='Watershed Precip Data'!$H$3,'Watershed Precip Data'!H158,'WS-2, WS-3, &amp; WS-4'!$B$6='Watershed Precip Data'!$I$3,'Watershed Precip Data'!I158,'WS-2, WS-3, &amp; WS-4'!$B$6='Watershed Precip Data'!$J$3,'Watershed Precip Data'!J158,'WS-2, WS-3, &amp; WS-4'!$B$6='Watershed Precip Data'!$K$3,'Watershed Precip Data'!K158)</f>
        <v>#N/A</v>
      </c>
      <c r="I156" s="239" t="e">
        <f>MIN((($L$3*('WS-2, WS-3, &amp; WS-4'!$B$26/43560))),(G156+C156))</f>
        <v>#N/A</v>
      </c>
    </row>
    <row r="157" spans="1:9">
      <c r="A157" s="19">
        <v>6</v>
      </c>
      <c r="B157" s="18">
        <v>3</v>
      </c>
      <c r="C157" s="70" t="e">
        <f>'WS-2, WS-3, &amp; WS-4'!$B$28*'Water Supply Calcs'!$N$7*H157</f>
        <v>#VALUE!</v>
      </c>
      <c r="D157" s="70">
        <v>0</v>
      </c>
      <c r="E157" s="70" t="e">
        <f t="shared" si="6"/>
        <v>#VALUE!</v>
      </c>
      <c r="F157" s="71" t="e">
        <f t="shared" si="7"/>
        <v>#VALUE!</v>
      </c>
      <c r="G157" s="70" t="e">
        <f t="shared" si="8"/>
        <v>#VALUE!</v>
      </c>
      <c r="H157" s="70" t="e">
        <f>_xlfn.IFS('WS-2, WS-3, &amp; WS-4'!$B$6='Watershed Precip Data'!$C$3,'Watershed Precip Data'!C159,'Watershed Precip Data'!$C$14='Watershed Precip Data'!$D$3,'Watershed Precip Data'!D159,'WS-2, WS-3, &amp; WS-4'!$B$6='Watershed Precip Data'!$E$3,'Watershed Precip Data'!E159,'WS-2, WS-3, &amp; WS-4'!$B$6='Watershed Precip Data'!$F$3,'Watershed Precip Data'!F159,'WS-2, WS-3, &amp; WS-4'!$B$6='Watershed Precip Data'!$G$3,'Watershed Precip Data'!G159,'Watershed Precip Data'!$C$14='Watershed Precip Data'!$H$3,'Watershed Precip Data'!H159,'WS-2, WS-3, &amp; WS-4'!$B$6='Watershed Precip Data'!$I$3,'Watershed Precip Data'!I159,'WS-2, WS-3, &amp; WS-4'!$B$6='Watershed Precip Data'!$J$3,'Watershed Precip Data'!J159,'WS-2, WS-3, &amp; WS-4'!$B$6='Watershed Precip Data'!$K$3,'Watershed Precip Data'!K159)</f>
        <v>#N/A</v>
      </c>
      <c r="I157" s="239" t="e">
        <f>MIN((($L$3*('WS-2, WS-3, &amp; WS-4'!$B$26/43560))),(G157+C157))</f>
        <v>#N/A</v>
      </c>
    </row>
    <row r="158" spans="1:9">
      <c r="A158" s="19">
        <v>6</v>
      </c>
      <c r="B158" s="18">
        <v>4</v>
      </c>
      <c r="C158" s="70" t="e">
        <f>'WS-2, WS-3, &amp; WS-4'!$B$28*'Water Supply Calcs'!$N$7*H158</f>
        <v>#VALUE!</v>
      </c>
      <c r="D158" s="70">
        <v>0</v>
      </c>
      <c r="E158" s="70" t="e">
        <f t="shared" si="6"/>
        <v>#VALUE!</v>
      </c>
      <c r="F158" s="71" t="e">
        <f t="shared" si="7"/>
        <v>#VALUE!</v>
      </c>
      <c r="G158" s="70" t="e">
        <f t="shared" si="8"/>
        <v>#VALUE!</v>
      </c>
      <c r="H158" s="70" t="e">
        <f>_xlfn.IFS('WS-2, WS-3, &amp; WS-4'!$B$6='Watershed Precip Data'!$C$3,'Watershed Precip Data'!C160,'Watershed Precip Data'!$C$14='Watershed Precip Data'!$D$3,'Watershed Precip Data'!D160,'WS-2, WS-3, &amp; WS-4'!$B$6='Watershed Precip Data'!$E$3,'Watershed Precip Data'!E160,'WS-2, WS-3, &amp; WS-4'!$B$6='Watershed Precip Data'!$F$3,'Watershed Precip Data'!F160,'WS-2, WS-3, &amp; WS-4'!$B$6='Watershed Precip Data'!$G$3,'Watershed Precip Data'!G160,'Watershed Precip Data'!$C$14='Watershed Precip Data'!$H$3,'Watershed Precip Data'!H160,'WS-2, WS-3, &amp; WS-4'!$B$6='Watershed Precip Data'!$I$3,'Watershed Precip Data'!I160,'WS-2, WS-3, &amp; WS-4'!$B$6='Watershed Precip Data'!$J$3,'Watershed Precip Data'!J160,'WS-2, WS-3, &amp; WS-4'!$B$6='Watershed Precip Data'!$K$3,'Watershed Precip Data'!K160)</f>
        <v>#N/A</v>
      </c>
      <c r="I158" s="239" t="e">
        <f>MIN((($L$3*('WS-2, WS-3, &amp; WS-4'!$B$26/43560))),(G158+C158))</f>
        <v>#N/A</v>
      </c>
    </row>
    <row r="159" spans="1:9">
      <c r="A159" s="19">
        <v>6</v>
      </c>
      <c r="B159" s="18">
        <v>5</v>
      </c>
      <c r="C159" s="70" t="e">
        <f>'WS-2, WS-3, &amp; WS-4'!$B$28*'Water Supply Calcs'!$N$7*H159</f>
        <v>#VALUE!</v>
      </c>
      <c r="D159" s="70">
        <v>0</v>
      </c>
      <c r="E159" s="70" t="e">
        <f t="shared" si="6"/>
        <v>#VALUE!</v>
      </c>
      <c r="F159" s="71" t="e">
        <f t="shared" si="7"/>
        <v>#VALUE!</v>
      </c>
      <c r="G159" s="70" t="e">
        <f t="shared" si="8"/>
        <v>#VALUE!</v>
      </c>
      <c r="H159" s="70" t="e">
        <f>_xlfn.IFS('WS-2, WS-3, &amp; WS-4'!$B$6='Watershed Precip Data'!$C$3,'Watershed Precip Data'!C161,'Watershed Precip Data'!$C$14='Watershed Precip Data'!$D$3,'Watershed Precip Data'!D161,'WS-2, WS-3, &amp; WS-4'!$B$6='Watershed Precip Data'!$E$3,'Watershed Precip Data'!E161,'WS-2, WS-3, &amp; WS-4'!$B$6='Watershed Precip Data'!$F$3,'Watershed Precip Data'!F161,'WS-2, WS-3, &amp; WS-4'!$B$6='Watershed Precip Data'!$G$3,'Watershed Precip Data'!G161,'Watershed Precip Data'!$C$14='Watershed Precip Data'!$H$3,'Watershed Precip Data'!H161,'WS-2, WS-3, &amp; WS-4'!$B$6='Watershed Precip Data'!$I$3,'Watershed Precip Data'!I161,'WS-2, WS-3, &amp; WS-4'!$B$6='Watershed Precip Data'!$J$3,'Watershed Precip Data'!J161,'WS-2, WS-3, &amp; WS-4'!$B$6='Watershed Precip Data'!$K$3,'Watershed Precip Data'!K161)</f>
        <v>#N/A</v>
      </c>
      <c r="I159" s="239" t="e">
        <f>MIN((($L$3*('WS-2, WS-3, &amp; WS-4'!$B$26/43560))),(G159+C159))</f>
        <v>#N/A</v>
      </c>
    </row>
    <row r="160" spans="1:9">
      <c r="A160" s="19">
        <v>6</v>
      </c>
      <c r="B160" s="18">
        <v>6</v>
      </c>
      <c r="C160" s="70" t="e">
        <f>'WS-2, WS-3, &amp; WS-4'!$B$28*'Water Supply Calcs'!$N$7*H160</f>
        <v>#VALUE!</v>
      </c>
      <c r="D160" s="70">
        <v>0</v>
      </c>
      <c r="E160" s="70" t="e">
        <f t="shared" si="6"/>
        <v>#VALUE!</v>
      </c>
      <c r="F160" s="71" t="e">
        <f t="shared" si="7"/>
        <v>#VALUE!</v>
      </c>
      <c r="G160" s="70" t="e">
        <f t="shared" si="8"/>
        <v>#VALUE!</v>
      </c>
      <c r="H160" s="70" t="e">
        <f>_xlfn.IFS('WS-2, WS-3, &amp; WS-4'!$B$6='Watershed Precip Data'!$C$3,'Watershed Precip Data'!C162,'Watershed Precip Data'!$C$14='Watershed Precip Data'!$D$3,'Watershed Precip Data'!D162,'WS-2, WS-3, &amp; WS-4'!$B$6='Watershed Precip Data'!$E$3,'Watershed Precip Data'!E162,'WS-2, WS-3, &amp; WS-4'!$B$6='Watershed Precip Data'!$F$3,'Watershed Precip Data'!F162,'WS-2, WS-3, &amp; WS-4'!$B$6='Watershed Precip Data'!$G$3,'Watershed Precip Data'!G162,'Watershed Precip Data'!$C$14='Watershed Precip Data'!$H$3,'Watershed Precip Data'!H162,'WS-2, WS-3, &amp; WS-4'!$B$6='Watershed Precip Data'!$I$3,'Watershed Precip Data'!I162,'WS-2, WS-3, &amp; WS-4'!$B$6='Watershed Precip Data'!$J$3,'Watershed Precip Data'!J162,'WS-2, WS-3, &amp; WS-4'!$B$6='Watershed Precip Data'!$K$3,'Watershed Precip Data'!K162)</f>
        <v>#N/A</v>
      </c>
      <c r="I160" s="239" t="e">
        <f>MIN((($L$3*('WS-2, WS-3, &amp; WS-4'!$B$26/43560))),(G160+C160))</f>
        <v>#N/A</v>
      </c>
    </row>
    <row r="161" spans="1:9">
      <c r="A161" s="19">
        <v>6</v>
      </c>
      <c r="B161" s="18">
        <v>7</v>
      </c>
      <c r="C161" s="70" t="e">
        <f>'WS-2, WS-3, &amp; WS-4'!$B$28*'Water Supply Calcs'!$N$7*H161</f>
        <v>#VALUE!</v>
      </c>
      <c r="D161" s="70">
        <v>0</v>
      </c>
      <c r="E161" s="70" t="e">
        <f t="shared" si="6"/>
        <v>#VALUE!</v>
      </c>
      <c r="F161" s="71" t="e">
        <f t="shared" si="7"/>
        <v>#VALUE!</v>
      </c>
      <c r="G161" s="70" t="e">
        <f t="shared" si="8"/>
        <v>#VALUE!</v>
      </c>
      <c r="H161" s="70" t="e">
        <f>_xlfn.IFS('WS-2, WS-3, &amp; WS-4'!$B$6='Watershed Precip Data'!$C$3,'Watershed Precip Data'!C163,'Watershed Precip Data'!$C$14='Watershed Precip Data'!$D$3,'Watershed Precip Data'!D163,'WS-2, WS-3, &amp; WS-4'!$B$6='Watershed Precip Data'!$E$3,'Watershed Precip Data'!E163,'WS-2, WS-3, &amp; WS-4'!$B$6='Watershed Precip Data'!$F$3,'Watershed Precip Data'!F163,'WS-2, WS-3, &amp; WS-4'!$B$6='Watershed Precip Data'!$G$3,'Watershed Precip Data'!G163,'Watershed Precip Data'!$C$14='Watershed Precip Data'!$H$3,'Watershed Precip Data'!H163,'WS-2, WS-3, &amp; WS-4'!$B$6='Watershed Precip Data'!$I$3,'Watershed Precip Data'!I163,'WS-2, WS-3, &amp; WS-4'!$B$6='Watershed Precip Data'!$J$3,'Watershed Precip Data'!J163,'WS-2, WS-3, &amp; WS-4'!$B$6='Watershed Precip Data'!$K$3,'Watershed Precip Data'!K163)</f>
        <v>#N/A</v>
      </c>
      <c r="I161" s="239" t="e">
        <f>MIN((($L$3*('WS-2, WS-3, &amp; WS-4'!$B$26/43560))),(G161+C161))</f>
        <v>#N/A</v>
      </c>
    </row>
    <row r="162" spans="1:9">
      <c r="A162" s="19">
        <v>6</v>
      </c>
      <c r="B162" s="18">
        <v>8</v>
      </c>
      <c r="C162" s="70" t="e">
        <f>'WS-2, WS-3, &amp; WS-4'!$B$28*'Water Supply Calcs'!$N$7*H162</f>
        <v>#VALUE!</v>
      </c>
      <c r="D162" s="70">
        <v>0</v>
      </c>
      <c r="E162" s="70" t="e">
        <f t="shared" si="6"/>
        <v>#VALUE!</v>
      </c>
      <c r="F162" s="71" t="e">
        <f t="shared" si="7"/>
        <v>#VALUE!</v>
      </c>
      <c r="G162" s="70" t="e">
        <f t="shared" si="8"/>
        <v>#VALUE!</v>
      </c>
      <c r="H162" s="70" t="e">
        <f>_xlfn.IFS('WS-2, WS-3, &amp; WS-4'!$B$6='Watershed Precip Data'!$C$3,'Watershed Precip Data'!C164,'Watershed Precip Data'!$C$14='Watershed Precip Data'!$D$3,'Watershed Precip Data'!D164,'WS-2, WS-3, &amp; WS-4'!$B$6='Watershed Precip Data'!$E$3,'Watershed Precip Data'!E164,'WS-2, WS-3, &amp; WS-4'!$B$6='Watershed Precip Data'!$F$3,'Watershed Precip Data'!F164,'WS-2, WS-3, &amp; WS-4'!$B$6='Watershed Precip Data'!$G$3,'Watershed Precip Data'!G164,'Watershed Precip Data'!$C$14='Watershed Precip Data'!$H$3,'Watershed Precip Data'!H164,'WS-2, WS-3, &amp; WS-4'!$B$6='Watershed Precip Data'!$I$3,'Watershed Precip Data'!I164,'WS-2, WS-3, &amp; WS-4'!$B$6='Watershed Precip Data'!$J$3,'Watershed Precip Data'!J164,'WS-2, WS-3, &amp; WS-4'!$B$6='Watershed Precip Data'!$K$3,'Watershed Precip Data'!K164)</f>
        <v>#N/A</v>
      </c>
      <c r="I162" s="239" t="e">
        <f>MIN((($L$3*('WS-2, WS-3, &amp; WS-4'!$B$26/43560))),(G162+C162))</f>
        <v>#N/A</v>
      </c>
    </row>
    <row r="163" spans="1:9">
      <c r="A163" s="19">
        <v>6</v>
      </c>
      <c r="B163" s="18">
        <v>9</v>
      </c>
      <c r="C163" s="70" t="e">
        <f>'WS-2, WS-3, &amp; WS-4'!$B$28*'Water Supply Calcs'!$N$7*H163</f>
        <v>#VALUE!</v>
      </c>
      <c r="D163" s="70">
        <v>0</v>
      </c>
      <c r="E163" s="70" t="e">
        <f t="shared" si="6"/>
        <v>#VALUE!</v>
      </c>
      <c r="F163" s="71" t="e">
        <f t="shared" si="7"/>
        <v>#VALUE!</v>
      </c>
      <c r="G163" s="70" t="e">
        <f t="shared" si="8"/>
        <v>#VALUE!</v>
      </c>
      <c r="H163" s="70" t="e">
        <f>_xlfn.IFS('WS-2, WS-3, &amp; WS-4'!$B$6='Watershed Precip Data'!$C$3,'Watershed Precip Data'!C165,'Watershed Precip Data'!$C$14='Watershed Precip Data'!$D$3,'Watershed Precip Data'!D165,'WS-2, WS-3, &amp; WS-4'!$B$6='Watershed Precip Data'!$E$3,'Watershed Precip Data'!E165,'WS-2, WS-3, &amp; WS-4'!$B$6='Watershed Precip Data'!$F$3,'Watershed Precip Data'!F165,'WS-2, WS-3, &amp; WS-4'!$B$6='Watershed Precip Data'!$G$3,'Watershed Precip Data'!G165,'Watershed Precip Data'!$C$14='Watershed Precip Data'!$H$3,'Watershed Precip Data'!H165,'WS-2, WS-3, &amp; WS-4'!$B$6='Watershed Precip Data'!$I$3,'Watershed Precip Data'!I165,'WS-2, WS-3, &amp; WS-4'!$B$6='Watershed Precip Data'!$J$3,'Watershed Precip Data'!J165,'WS-2, WS-3, &amp; WS-4'!$B$6='Watershed Precip Data'!$K$3,'Watershed Precip Data'!K165)</f>
        <v>#N/A</v>
      </c>
      <c r="I163" s="239" t="e">
        <f>MIN((($L$3*('WS-2, WS-3, &amp; WS-4'!$B$26/43560))),(G163+C163))</f>
        <v>#N/A</v>
      </c>
    </row>
    <row r="164" spans="1:9">
      <c r="A164" s="19">
        <v>6</v>
      </c>
      <c r="B164" s="18">
        <v>10</v>
      </c>
      <c r="C164" s="70" t="e">
        <f>'WS-2, WS-3, &amp; WS-4'!$B$28*'Water Supply Calcs'!$N$7*H164</f>
        <v>#VALUE!</v>
      </c>
      <c r="D164" s="70">
        <v>0</v>
      </c>
      <c r="E164" s="70" t="e">
        <f t="shared" si="6"/>
        <v>#VALUE!</v>
      </c>
      <c r="F164" s="71" t="e">
        <f t="shared" si="7"/>
        <v>#VALUE!</v>
      </c>
      <c r="G164" s="70" t="e">
        <f t="shared" si="8"/>
        <v>#VALUE!</v>
      </c>
      <c r="H164" s="70" t="e">
        <f>_xlfn.IFS('WS-2, WS-3, &amp; WS-4'!$B$6='Watershed Precip Data'!$C$3,'Watershed Precip Data'!C166,'Watershed Precip Data'!$C$14='Watershed Precip Data'!$D$3,'Watershed Precip Data'!D166,'WS-2, WS-3, &amp; WS-4'!$B$6='Watershed Precip Data'!$E$3,'Watershed Precip Data'!E166,'WS-2, WS-3, &amp; WS-4'!$B$6='Watershed Precip Data'!$F$3,'Watershed Precip Data'!F166,'WS-2, WS-3, &amp; WS-4'!$B$6='Watershed Precip Data'!$G$3,'Watershed Precip Data'!G166,'Watershed Precip Data'!$C$14='Watershed Precip Data'!$H$3,'Watershed Precip Data'!H166,'WS-2, WS-3, &amp; WS-4'!$B$6='Watershed Precip Data'!$I$3,'Watershed Precip Data'!I166,'WS-2, WS-3, &amp; WS-4'!$B$6='Watershed Precip Data'!$J$3,'Watershed Precip Data'!J166,'WS-2, WS-3, &amp; WS-4'!$B$6='Watershed Precip Data'!$K$3,'Watershed Precip Data'!K166)</f>
        <v>#N/A</v>
      </c>
      <c r="I164" s="239" t="e">
        <f>MIN((($L$3*('WS-2, WS-3, &amp; WS-4'!$B$26/43560))),(G164+C164))</f>
        <v>#N/A</v>
      </c>
    </row>
    <row r="165" spans="1:9">
      <c r="A165" s="19">
        <v>6</v>
      </c>
      <c r="B165" s="18">
        <v>11</v>
      </c>
      <c r="C165" s="70" t="e">
        <f>'WS-2, WS-3, &amp; WS-4'!$B$28*'Water Supply Calcs'!$N$7*H165</f>
        <v>#VALUE!</v>
      </c>
      <c r="D165" s="70">
        <v>0</v>
      </c>
      <c r="E165" s="70" t="e">
        <f t="shared" si="6"/>
        <v>#VALUE!</v>
      </c>
      <c r="F165" s="71" t="e">
        <f t="shared" si="7"/>
        <v>#VALUE!</v>
      </c>
      <c r="G165" s="70" t="e">
        <f t="shared" si="8"/>
        <v>#VALUE!</v>
      </c>
      <c r="H165" s="70" t="e">
        <f>_xlfn.IFS('WS-2, WS-3, &amp; WS-4'!$B$6='Watershed Precip Data'!$C$3,'Watershed Precip Data'!C167,'Watershed Precip Data'!$C$14='Watershed Precip Data'!$D$3,'Watershed Precip Data'!D167,'WS-2, WS-3, &amp; WS-4'!$B$6='Watershed Precip Data'!$E$3,'Watershed Precip Data'!E167,'WS-2, WS-3, &amp; WS-4'!$B$6='Watershed Precip Data'!$F$3,'Watershed Precip Data'!F167,'WS-2, WS-3, &amp; WS-4'!$B$6='Watershed Precip Data'!$G$3,'Watershed Precip Data'!G167,'Watershed Precip Data'!$C$14='Watershed Precip Data'!$H$3,'Watershed Precip Data'!H167,'WS-2, WS-3, &amp; WS-4'!$B$6='Watershed Precip Data'!$I$3,'Watershed Precip Data'!I167,'WS-2, WS-3, &amp; WS-4'!$B$6='Watershed Precip Data'!$J$3,'Watershed Precip Data'!J167,'WS-2, WS-3, &amp; WS-4'!$B$6='Watershed Precip Data'!$K$3,'Watershed Precip Data'!K167)</f>
        <v>#N/A</v>
      </c>
      <c r="I165" s="239" t="e">
        <f>MIN((($L$3*('WS-2, WS-3, &amp; WS-4'!$B$26/43560))),(G165+C165))</f>
        <v>#N/A</v>
      </c>
    </row>
    <row r="166" spans="1:9">
      <c r="A166" s="19">
        <v>6</v>
      </c>
      <c r="B166" s="18">
        <v>12</v>
      </c>
      <c r="C166" s="70" t="e">
        <f>'WS-2, WS-3, &amp; WS-4'!$B$28*'Water Supply Calcs'!$N$7*H166</f>
        <v>#VALUE!</v>
      </c>
      <c r="D166" s="70">
        <v>0</v>
      </c>
      <c r="E166" s="70" t="e">
        <f t="shared" si="6"/>
        <v>#VALUE!</v>
      </c>
      <c r="F166" s="71" t="e">
        <f t="shared" si="7"/>
        <v>#VALUE!</v>
      </c>
      <c r="G166" s="70" t="e">
        <f t="shared" si="8"/>
        <v>#VALUE!</v>
      </c>
      <c r="H166" s="70" t="e">
        <f>_xlfn.IFS('WS-2, WS-3, &amp; WS-4'!$B$6='Watershed Precip Data'!$C$3,'Watershed Precip Data'!C168,'Watershed Precip Data'!$C$14='Watershed Precip Data'!$D$3,'Watershed Precip Data'!D168,'WS-2, WS-3, &amp; WS-4'!$B$6='Watershed Precip Data'!$E$3,'Watershed Precip Data'!E168,'WS-2, WS-3, &amp; WS-4'!$B$6='Watershed Precip Data'!$F$3,'Watershed Precip Data'!F168,'WS-2, WS-3, &amp; WS-4'!$B$6='Watershed Precip Data'!$G$3,'Watershed Precip Data'!G168,'Watershed Precip Data'!$C$14='Watershed Precip Data'!$H$3,'Watershed Precip Data'!H168,'WS-2, WS-3, &amp; WS-4'!$B$6='Watershed Precip Data'!$I$3,'Watershed Precip Data'!I168,'WS-2, WS-3, &amp; WS-4'!$B$6='Watershed Precip Data'!$J$3,'Watershed Precip Data'!J168,'WS-2, WS-3, &amp; WS-4'!$B$6='Watershed Precip Data'!$K$3,'Watershed Precip Data'!K168)</f>
        <v>#N/A</v>
      </c>
      <c r="I166" s="239" t="e">
        <f>MIN((($L$3*('WS-2, WS-3, &amp; WS-4'!$B$26/43560))),(G166+C166))</f>
        <v>#N/A</v>
      </c>
    </row>
    <row r="167" spans="1:9">
      <c r="A167" s="19">
        <v>6</v>
      </c>
      <c r="B167" s="18">
        <v>13</v>
      </c>
      <c r="C167" s="70" t="e">
        <f>'WS-2, WS-3, &amp; WS-4'!$B$28*'Water Supply Calcs'!$N$7*H167</f>
        <v>#VALUE!</v>
      </c>
      <c r="D167" s="70">
        <v>0</v>
      </c>
      <c r="E167" s="70" t="e">
        <f t="shared" si="6"/>
        <v>#VALUE!</v>
      </c>
      <c r="F167" s="71" t="e">
        <f t="shared" si="7"/>
        <v>#VALUE!</v>
      </c>
      <c r="G167" s="70" t="e">
        <f t="shared" si="8"/>
        <v>#VALUE!</v>
      </c>
      <c r="H167" s="70" t="e">
        <f>_xlfn.IFS('WS-2, WS-3, &amp; WS-4'!$B$6='Watershed Precip Data'!$C$3,'Watershed Precip Data'!C169,'Watershed Precip Data'!$C$14='Watershed Precip Data'!$D$3,'Watershed Precip Data'!D169,'WS-2, WS-3, &amp; WS-4'!$B$6='Watershed Precip Data'!$E$3,'Watershed Precip Data'!E169,'WS-2, WS-3, &amp; WS-4'!$B$6='Watershed Precip Data'!$F$3,'Watershed Precip Data'!F169,'WS-2, WS-3, &amp; WS-4'!$B$6='Watershed Precip Data'!$G$3,'Watershed Precip Data'!G169,'Watershed Precip Data'!$C$14='Watershed Precip Data'!$H$3,'Watershed Precip Data'!H169,'WS-2, WS-3, &amp; WS-4'!$B$6='Watershed Precip Data'!$I$3,'Watershed Precip Data'!I169,'WS-2, WS-3, &amp; WS-4'!$B$6='Watershed Precip Data'!$J$3,'Watershed Precip Data'!J169,'WS-2, WS-3, &amp; WS-4'!$B$6='Watershed Precip Data'!$K$3,'Watershed Precip Data'!K169)</f>
        <v>#N/A</v>
      </c>
      <c r="I167" s="239" t="e">
        <f>MIN((($L$3*('WS-2, WS-3, &amp; WS-4'!$B$26/43560))),(G167+C167))</f>
        <v>#N/A</v>
      </c>
    </row>
    <row r="168" spans="1:9">
      <c r="A168" s="19">
        <v>6</v>
      </c>
      <c r="B168" s="18">
        <v>14</v>
      </c>
      <c r="C168" s="70" t="e">
        <f>'WS-2, WS-3, &amp; WS-4'!$B$28*'Water Supply Calcs'!$N$7*H168</f>
        <v>#VALUE!</v>
      </c>
      <c r="D168" s="70">
        <v>0</v>
      </c>
      <c r="E168" s="70" t="e">
        <f t="shared" si="6"/>
        <v>#VALUE!</v>
      </c>
      <c r="F168" s="71" t="e">
        <f t="shared" si="7"/>
        <v>#VALUE!</v>
      </c>
      <c r="G168" s="70" t="e">
        <f t="shared" si="8"/>
        <v>#VALUE!</v>
      </c>
      <c r="H168" s="70" t="e">
        <f>_xlfn.IFS('WS-2, WS-3, &amp; WS-4'!$B$6='Watershed Precip Data'!$C$3,'Watershed Precip Data'!C170,'Watershed Precip Data'!$C$14='Watershed Precip Data'!$D$3,'Watershed Precip Data'!D170,'WS-2, WS-3, &amp; WS-4'!$B$6='Watershed Precip Data'!$E$3,'Watershed Precip Data'!E170,'WS-2, WS-3, &amp; WS-4'!$B$6='Watershed Precip Data'!$F$3,'Watershed Precip Data'!F170,'WS-2, WS-3, &amp; WS-4'!$B$6='Watershed Precip Data'!$G$3,'Watershed Precip Data'!G170,'Watershed Precip Data'!$C$14='Watershed Precip Data'!$H$3,'Watershed Precip Data'!H170,'WS-2, WS-3, &amp; WS-4'!$B$6='Watershed Precip Data'!$I$3,'Watershed Precip Data'!I170,'WS-2, WS-3, &amp; WS-4'!$B$6='Watershed Precip Data'!$J$3,'Watershed Precip Data'!J170,'WS-2, WS-3, &amp; WS-4'!$B$6='Watershed Precip Data'!$K$3,'Watershed Precip Data'!K170)</f>
        <v>#N/A</v>
      </c>
      <c r="I168" s="239" t="e">
        <f>MIN((($L$3*('WS-2, WS-3, &amp; WS-4'!$B$26/43560))),(G168+C168))</f>
        <v>#N/A</v>
      </c>
    </row>
    <row r="169" spans="1:9">
      <c r="A169" s="19">
        <v>6</v>
      </c>
      <c r="B169" s="18">
        <v>15</v>
      </c>
      <c r="C169" s="70" t="e">
        <f>'WS-2, WS-3, &amp; WS-4'!$B$28*'Water Supply Calcs'!$N$7*H169</f>
        <v>#VALUE!</v>
      </c>
      <c r="D169" s="70">
        <v>0</v>
      </c>
      <c r="E169" s="70" t="e">
        <f t="shared" si="6"/>
        <v>#VALUE!</v>
      </c>
      <c r="F169" s="71" t="e">
        <f t="shared" si="7"/>
        <v>#VALUE!</v>
      </c>
      <c r="G169" s="70" t="e">
        <f t="shared" si="8"/>
        <v>#VALUE!</v>
      </c>
      <c r="H169" s="70" t="e">
        <f>_xlfn.IFS('WS-2, WS-3, &amp; WS-4'!$B$6='Watershed Precip Data'!$C$3,'Watershed Precip Data'!C171,'Watershed Precip Data'!$C$14='Watershed Precip Data'!$D$3,'Watershed Precip Data'!D171,'WS-2, WS-3, &amp; WS-4'!$B$6='Watershed Precip Data'!$E$3,'Watershed Precip Data'!E171,'WS-2, WS-3, &amp; WS-4'!$B$6='Watershed Precip Data'!$F$3,'Watershed Precip Data'!F171,'WS-2, WS-3, &amp; WS-4'!$B$6='Watershed Precip Data'!$G$3,'Watershed Precip Data'!G171,'Watershed Precip Data'!$C$14='Watershed Precip Data'!$H$3,'Watershed Precip Data'!H171,'WS-2, WS-3, &amp; WS-4'!$B$6='Watershed Precip Data'!$I$3,'Watershed Precip Data'!I171,'WS-2, WS-3, &amp; WS-4'!$B$6='Watershed Precip Data'!$J$3,'Watershed Precip Data'!J171,'WS-2, WS-3, &amp; WS-4'!$B$6='Watershed Precip Data'!$K$3,'Watershed Precip Data'!K171)</f>
        <v>#N/A</v>
      </c>
      <c r="I169" s="239" t="e">
        <f>MIN((($L$3*('WS-2, WS-3, &amp; WS-4'!$B$26/43560))),(G169+C169))</f>
        <v>#N/A</v>
      </c>
    </row>
    <row r="170" spans="1:9">
      <c r="A170" s="19">
        <v>6</v>
      </c>
      <c r="B170" s="18">
        <v>16</v>
      </c>
      <c r="C170" s="70" t="e">
        <f>'WS-2, WS-3, &amp; WS-4'!$B$28*'Water Supply Calcs'!$N$7*H170</f>
        <v>#VALUE!</v>
      </c>
      <c r="D170" s="70">
        <v>0</v>
      </c>
      <c r="E170" s="70" t="e">
        <f t="shared" si="6"/>
        <v>#VALUE!</v>
      </c>
      <c r="F170" s="71" t="e">
        <f t="shared" si="7"/>
        <v>#VALUE!</v>
      </c>
      <c r="G170" s="70" t="e">
        <f t="shared" si="8"/>
        <v>#VALUE!</v>
      </c>
      <c r="H170" s="70" t="e">
        <f>_xlfn.IFS('WS-2, WS-3, &amp; WS-4'!$B$6='Watershed Precip Data'!$C$3,'Watershed Precip Data'!C172,'Watershed Precip Data'!$C$14='Watershed Precip Data'!$D$3,'Watershed Precip Data'!D172,'WS-2, WS-3, &amp; WS-4'!$B$6='Watershed Precip Data'!$E$3,'Watershed Precip Data'!E172,'WS-2, WS-3, &amp; WS-4'!$B$6='Watershed Precip Data'!$F$3,'Watershed Precip Data'!F172,'WS-2, WS-3, &amp; WS-4'!$B$6='Watershed Precip Data'!$G$3,'Watershed Precip Data'!G172,'Watershed Precip Data'!$C$14='Watershed Precip Data'!$H$3,'Watershed Precip Data'!H172,'WS-2, WS-3, &amp; WS-4'!$B$6='Watershed Precip Data'!$I$3,'Watershed Precip Data'!I172,'WS-2, WS-3, &amp; WS-4'!$B$6='Watershed Precip Data'!$J$3,'Watershed Precip Data'!J172,'WS-2, WS-3, &amp; WS-4'!$B$6='Watershed Precip Data'!$K$3,'Watershed Precip Data'!K172)</f>
        <v>#N/A</v>
      </c>
      <c r="I170" s="239" t="e">
        <f>MIN((($L$3*('WS-2, WS-3, &amp; WS-4'!$B$26/43560))),(G170+C170))</f>
        <v>#N/A</v>
      </c>
    </row>
    <row r="171" spans="1:9">
      <c r="A171" s="19">
        <v>6</v>
      </c>
      <c r="B171" s="18">
        <v>17</v>
      </c>
      <c r="C171" s="70" t="e">
        <f>'WS-2, WS-3, &amp; WS-4'!$B$28*'Water Supply Calcs'!$N$7*H171</f>
        <v>#VALUE!</v>
      </c>
      <c r="D171" s="70">
        <v>0</v>
      </c>
      <c r="E171" s="70" t="e">
        <f t="shared" si="6"/>
        <v>#VALUE!</v>
      </c>
      <c r="F171" s="71" t="e">
        <f t="shared" si="7"/>
        <v>#VALUE!</v>
      </c>
      <c r="G171" s="70" t="e">
        <f t="shared" si="8"/>
        <v>#VALUE!</v>
      </c>
      <c r="H171" s="70" t="e">
        <f>_xlfn.IFS('WS-2, WS-3, &amp; WS-4'!$B$6='Watershed Precip Data'!$C$3,'Watershed Precip Data'!C173,'Watershed Precip Data'!$C$14='Watershed Precip Data'!$D$3,'Watershed Precip Data'!D173,'WS-2, WS-3, &amp; WS-4'!$B$6='Watershed Precip Data'!$E$3,'Watershed Precip Data'!E173,'WS-2, WS-3, &amp; WS-4'!$B$6='Watershed Precip Data'!$F$3,'Watershed Precip Data'!F173,'WS-2, WS-3, &amp; WS-4'!$B$6='Watershed Precip Data'!$G$3,'Watershed Precip Data'!G173,'Watershed Precip Data'!$C$14='Watershed Precip Data'!$H$3,'Watershed Precip Data'!H173,'WS-2, WS-3, &amp; WS-4'!$B$6='Watershed Precip Data'!$I$3,'Watershed Precip Data'!I173,'WS-2, WS-3, &amp; WS-4'!$B$6='Watershed Precip Data'!$J$3,'Watershed Precip Data'!J173,'WS-2, WS-3, &amp; WS-4'!$B$6='Watershed Precip Data'!$K$3,'Watershed Precip Data'!K173)</f>
        <v>#N/A</v>
      </c>
      <c r="I171" s="239" t="e">
        <f>MIN((($L$3*('WS-2, WS-3, &amp; WS-4'!$B$26/43560))),(G171+C171))</f>
        <v>#N/A</v>
      </c>
    </row>
    <row r="172" spans="1:9">
      <c r="A172" s="19">
        <v>6</v>
      </c>
      <c r="B172" s="18">
        <v>18</v>
      </c>
      <c r="C172" s="70" t="e">
        <f>'WS-2, WS-3, &amp; WS-4'!$B$28*'Water Supply Calcs'!$N$7*H172</f>
        <v>#VALUE!</v>
      </c>
      <c r="D172" s="70">
        <v>0</v>
      </c>
      <c r="E172" s="70" t="e">
        <f t="shared" si="6"/>
        <v>#VALUE!</v>
      </c>
      <c r="F172" s="71" t="e">
        <f t="shared" si="7"/>
        <v>#VALUE!</v>
      </c>
      <c r="G172" s="70" t="e">
        <f t="shared" si="8"/>
        <v>#VALUE!</v>
      </c>
      <c r="H172" s="70" t="e">
        <f>_xlfn.IFS('WS-2, WS-3, &amp; WS-4'!$B$6='Watershed Precip Data'!$C$3,'Watershed Precip Data'!C174,'Watershed Precip Data'!$C$14='Watershed Precip Data'!$D$3,'Watershed Precip Data'!D174,'WS-2, WS-3, &amp; WS-4'!$B$6='Watershed Precip Data'!$E$3,'Watershed Precip Data'!E174,'WS-2, WS-3, &amp; WS-4'!$B$6='Watershed Precip Data'!$F$3,'Watershed Precip Data'!F174,'WS-2, WS-3, &amp; WS-4'!$B$6='Watershed Precip Data'!$G$3,'Watershed Precip Data'!G174,'Watershed Precip Data'!$C$14='Watershed Precip Data'!$H$3,'Watershed Precip Data'!H174,'WS-2, WS-3, &amp; WS-4'!$B$6='Watershed Precip Data'!$I$3,'Watershed Precip Data'!I174,'WS-2, WS-3, &amp; WS-4'!$B$6='Watershed Precip Data'!$J$3,'Watershed Precip Data'!J174,'WS-2, WS-3, &amp; WS-4'!$B$6='Watershed Precip Data'!$K$3,'Watershed Precip Data'!K174)</f>
        <v>#N/A</v>
      </c>
      <c r="I172" s="239" t="e">
        <f>MIN((($L$3*('WS-2, WS-3, &amp; WS-4'!$B$26/43560))),(G172+C172))</f>
        <v>#N/A</v>
      </c>
    </row>
    <row r="173" spans="1:9">
      <c r="A173" s="19">
        <v>6</v>
      </c>
      <c r="B173" s="18">
        <v>19</v>
      </c>
      <c r="C173" s="70" t="e">
        <f>'WS-2, WS-3, &amp; WS-4'!$B$28*'Water Supply Calcs'!$N$7*H173</f>
        <v>#VALUE!</v>
      </c>
      <c r="D173" s="70">
        <v>0</v>
      </c>
      <c r="E173" s="70" t="e">
        <f t="shared" si="6"/>
        <v>#VALUE!</v>
      </c>
      <c r="F173" s="71" t="e">
        <f t="shared" si="7"/>
        <v>#VALUE!</v>
      </c>
      <c r="G173" s="70" t="e">
        <f t="shared" si="8"/>
        <v>#VALUE!</v>
      </c>
      <c r="H173" s="70" t="e">
        <f>_xlfn.IFS('WS-2, WS-3, &amp; WS-4'!$B$6='Watershed Precip Data'!$C$3,'Watershed Precip Data'!C175,'Watershed Precip Data'!$C$14='Watershed Precip Data'!$D$3,'Watershed Precip Data'!D175,'WS-2, WS-3, &amp; WS-4'!$B$6='Watershed Precip Data'!$E$3,'Watershed Precip Data'!E175,'WS-2, WS-3, &amp; WS-4'!$B$6='Watershed Precip Data'!$F$3,'Watershed Precip Data'!F175,'WS-2, WS-3, &amp; WS-4'!$B$6='Watershed Precip Data'!$G$3,'Watershed Precip Data'!G175,'Watershed Precip Data'!$C$14='Watershed Precip Data'!$H$3,'Watershed Precip Data'!H175,'WS-2, WS-3, &amp; WS-4'!$B$6='Watershed Precip Data'!$I$3,'Watershed Precip Data'!I175,'WS-2, WS-3, &amp; WS-4'!$B$6='Watershed Precip Data'!$J$3,'Watershed Precip Data'!J175,'WS-2, WS-3, &amp; WS-4'!$B$6='Watershed Precip Data'!$K$3,'Watershed Precip Data'!K175)</f>
        <v>#N/A</v>
      </c>
      <c r="I173" s="239" t="e">
        <f>MIN((($L$3*('WS-2, WS-3, &amp; WS-4'!$B$26/43560))),(G173+C173))</f>
        <v>#N/A</v>
      </c>
    </row>
    <row r="174" spans="1:9">
      <c r="A174" s="19">
        <v>6</v>
      </c>
      <c r="B174" s="18">
        <v>20</v>
      </c>
      <c r="C174" s="70" t="e">
        <f>'WS-2, WS-3, &amp; WS-4'!$B$28*'Water Supply Calcs'!$N$7*H174</f>
        <v>#VALUE!</v>
      </c>
      <c r="D174" s="70">
        <v>0</v>
      </c>
      <c r="E174" s="70" t="e">
        <f t="shared" si="6"/>
        <v>#VALUE!</v>
      </c>
      <c r="F174" s="71" t="e">
        <f t="shared" si="7"/>
        <v>#VALUE!</v>
      </c>
      <c r="G174" s="70" t="e">
        <f t="shared" si="8"/>
        <v>#VALUE!</v>
      </c>
      <c r="H174" s="70" t="e">
        <f>_xlfn.IFS('WS-2, WS-3, &amp; WS-4'!$B$6='Watershed Precip Data'!$C$3,'Watershed Precip Data'!C176,'Watershed Precip Data'!$C$14='Watershed Precip Data'!$D$3,'Watershed Precip Data'!D176,'WS-2, WS-3, &amp; WS-4'!$B$6='Watershed Precip Data'!$E$3,'Watershed Precip Data'!E176,'WS-2, WS-3, &amp; WS-4'!$B$6='Watershed Precip Data'!$F$3,'Watershed Precip Data'!F176,'WS-2, WS-3, &amp; WS-4'!$B$6='Watershed Precip Data'!$G$3,'Watershed Precip Data'!G176,'Watershed Precip Data'!$C$14='Watershed Precip Data'!$H$3,'Watershed Precip Data'!H176,'WS-2, WS-3, &amp; WS-4'!$B$6='Watershed Precip Data'!$I$3,'Watershed Precip Data'!I176,'WS-2, WS-3, &amp; WS-4'!$B$6='Watershed Precip Data'!$J$3,'Watershed Precip Data'!J176,'WS-2, WS-3, &amp; WS-4'!$B$6='Watershed Precip Data'!$K$3,'Watershed Precip Data'!K176)</f>
        <v>#N/A</v>
      </c>
      <c r="I174" s="239" t="e">
        <f>MIN((($L$3*('WS-2, WS-3, &amp; WS-4'!$B$26/43560))),(G174+C174))</f>
        <v>#N/A</v>
      </c>
    </row>
    <row r="175" spans="1:9">
      <c r="A175" s="19">
        <v>6</v>
      </c>
      <c r="B175" s="18">
        <v>21</v>
      </c>
      <c r="C175" s="70" t="e">
        <f>'WS-2, WS-3, &amp; WS-4'!$B$28*'Water Supply Calcs'!$N$7*H175</f>
        <v>#VALUE!</v>
      </c>
      <c r="D175" s="70">
        <v>0</v>
      </c>
      <c r="E175" s="70" t="e">
        <f t="shared" si="6"/>
        <v>#VALUE!</v>
      </c>
      <c r="F175" s="71" t="e">
        <f t="shared" si="7"/>
        <v>#VALUE!</v>
      </c>
      <c r="G175" s="70" t="e">
        <f t="shared" si="8"/>
        <v>#VALUE!</v>
      </c>
      <c r="H175" s="70" t="e">
        <f>_xlfn.IFS('WS-2, WS-3, &amp; WS-4'!$B$6='Watershed Precip Data'!$C$3,'Watershed Precip Data'!C177,'Watershed Precip Data'!$C$14='Watershed Precip Data'!$D$3,'Watershed Precip Data'!D177,'WS-2, WS-3, &amp; WS-4'!$B$6='Watershed Precip Data'!$E$3,'Watershed Precip Data'!E177,'WS-2, WS-3, &amp; WS-4'!$B$6='Watershed Precip Data'!$F$3,'Watershed Precip Data'!F177,'WS-2, WS-3, &amp; WS-4'!$B$6='Watershed Precip Data'!$G$3,'Watershed Precip Data'!G177,'Watershed Precip Data'!$C$14='Watershed Precip Data'!$H$3,'Watershed Precip Data'!H177,'WS-2, WS-3, &amp; WS-4'!$B$6='Watershed Precip Data'!$I$3,'Watershed Precip Data'!I177,'WS-2, WS-3, &amp; WS-4'!$B$6='Watershed Precip Data'!$J$3,'Watershed Precip Data'!J177,'WS-2, WS-3, &amp; WS-4'!$B$6='Watershed Precip Data'!$K$3,'Watershed Precip Data'!K177)</f>
        <v>#N/A</v>
      </c>
      <c r="I175" s="239" t="e">
        <f>MIN((($L$3*('WS-2, WS-3, &amp; WS-4'!$B$26/43560))),(G175+C175))</f>
        <v>#N/A</v>
      </c>
    </row>
    <row r="176" spans="1:9">
      <c r="A176" s="19">
        <v>6</v>
      </c>
      <c r="B176" s="18">
        <v>22</v>
      </c>
      <c r="C176" s="70" t="e">
        <f>'WS-2, WS-3, &amp; WS-4'!$B$28*'Water Supply Calcs'!$N$7*H176</f>
        <v>#VALUE!</v>
      </c>
      <c r="D176" s="70">
        <v>0</v>
      </c>
      <c r="E176" s="70" t="e">
        <f t="shared" si="6"/>
        <v>#VALUE!</v>
      </c>
      <c r="F176" s="71" t="e">
        <f t="shared" si="7"/>
        <v>#VALUE!</v>
      </c>
      <c r="G176" s="70" t="e">
        <f t="shared" si="8"/>
        <v>#VALUE!</v>
      </c>
      <c r="H176" s="70" t="e">
        <f>_xlfn.IFS('WS-2, WS-3, &amp; WS-4'!$B$6='Watershed Precip Data'!$C$3,'Watershed Precip Data'!C178,'Watershed Precip Data'!$C$14='Watershed Precip Data'!$D$3,'Watershed Precip Data'!D178,'WS-2, WS-3, &amp; WS-4'!$B$6='Watershed Precip Data'!$E$3,'Watershed Precip Data'!E178,'WS-2, WS-3, &amp; WS-4'!$B$6='Watershed Precip Data'!$F$3,'Watershed Precip Data'!F178,'WS-2, WS-3, &amp; WS-4'!$B$6='Watershed Precip Data'!$G$3,'Watershed Precip Data'!G178,'Watershed Precip Data'!$C$14='Watershed Precip Data'!$H$3,'Watershed Precip Data'!H178,'WS-2, WS-3, &amp; WS-4'!$B$6='Watershed Precip Data'!$I$3,'Watershed Precip Data'!I178,'WS-2, WS-3, &amp; WS-4'!$B$6='Watershed Precip Data'!$J$3,'Watershed Precip Data'!J178,'WS-2, WS-3, &amp; WS-4'!$B$6='Watershed Precip Data'!$K$3,'Watershed Precip Data'!K178)</f>
        <v>#N/A</v>
      </c>
      <c r="I176" s="239" t="e">
        <f>MIN((($L$3*('WS-2, WS-3, &amp; WS-4'!$B$26/43560))),(G176+C176))</f>
        <v>#N/A</v>
      </c>
    </row>
    <row r="177" spans="1:9">
      <c r="A177" s="19">
        <v>6</v>
      </c>
      <c r="B177" s="18">
        <v>23</v>
      </c>
      <c r="C177" s="70" t="e">
        <f>'WS-2, WS-3, &amp; WS-4'!$B$28*'Water Supply Calcs'!$N$7*H177</f>
        <v>#VALUE!</v>
      </c>
      <c r="D177" s="70">
        <v>0</v>
      </c>
      <c r="E177" s="70" t="e">
        <f t="shared" si="6"/>
        <v>#VALUE!</v>
      </c>
      <c r="F177" s="71" t="e">
        <f t="shared" si="7"/>
        <v>#VALUE!</v>
      </c>
      <c r="G177" s="70" t="e">
        <f t="shared" si="8"/>
        <v>#VALUE!</v>
      </c>
      <c r="H177" s="70" t="e">
        <f>_xlfn.IFS('WS-2, WS-3, &amp; WS-4'!$B$6='Watershed Precip Data'!$C$3,'Watershed Precip Data'!C179,'Watershed Precip Data'!$C$14='Watershed Precip Data'!$D$3,'Watershed Precip Data'!D179,'WS-2, WS-3, &amp; WS-4'!$B$6='Watershed Precip Data'!$E$3,'Watershed Precip Data'!E179,'WS-2, WS-3, &amp; WS-4'!$B$6='Watershed Precip Data'!$F$3,'Watershed Precip Data'!F179,'WS-2, WS-3, &amp; WS-4'!$B$6='Watershed Precip Data'!$G$3,'Watershed Precip Data'!G179,'Watershed Precip Data'!$C$14='Watershed Precip Data'!$H$3,'Watershed Precip Data'!H179,'WS-2, WS-3, &amp; WS-4'!$B$6='Watershed Precip Data'!$I$3,'Watershed Precip Data'!I179,'WS-2, WS-3, &amp; WS-4'!$B$6='Watershed Precip Data'!$J$3,'Watershed Precip Data'!J179,'WS-2, WS-3, &amp; WS-4'!$B$6='Watershed Precip Data'!$K$3,'Watershed Precip Data'!K179)</f>
        <v>#N/A</v>
      </c>
      <c r="I177" s="239" t="e">
        <f>MIN((($L$3*('WS-2, WS-3, &amp; WS-4'!$B$26/43560))),(G177+C177))</f>
        <v>#N/A</v>
      </c>
    </row>
    <row r="178" spans="1:9">
      <c r="A178" s="19">
        <v>6</v>
      </c>
      <c r="B178" s="18">
        <v>24</v>
      </c>
      <c r="C178" s="70" t="e">
        <f>'WS-2, WS-3, &amp; WS-4'!$B$28*'Water Supply Calcs'!$N$7*H178</f>
        <v>#VALUE!</v>
      </c>
      <c r="D178" s="70">
        <v>0</v>
      </c>
      <c r="E178" s="70" t="e">
        <f t="shared" si="6"/>
        <v>#VALUE!</v>
      </c>
      <c r="F178" s="71" t="e">
        <f t="shared" si="7"/>
        <v>#VALUE!</v>
      </c>
      <c r="G178" s="70" t="e">
        <f t="shared" si="8"/>
        <v>#VALUE!</v>
      </c>
      <c r="H178" s="70" t="e">
        <f>_xlfn.IFS('WS-2, WS-3, &amp; WS-4'!$B$6='Watershed Precip Data'!$C$3,'Watershed Precip Data'!C180,'Watershed Precip Data'!$C$14='Watershed Precip Data'!$D$3,'Watershed Precip Data'!D180,'WS-2, WS-3, &amp; WS-4'!$B$6='Watershed Precip Data'!$E$3,'Watershed Precip Data'!E180,'WS-2, WS-3, &amp; WS-4'!$B$6='Watershed Precip Data'!$F$3,'Watershed Precip Data'!F180,'WS-2, WS-3, &amp; WS-4'!$B$6='Watershed Precip Data'!$G$3,'Watershed Precip Data'!G180,'Watershed Precip Data'!$C$14='Watershed Precip Data'!$H$3,'Watershed Precip Data'!H180,'WS-2, WS-3, &amp; WS-4'!$B$6='Watershed Precip Data'!$I$3,'Watershed Precip Data'!I180,'WS-2, WS-3, &amp; WS-4'!$B$6='Watershed Precip Data'!$J$3,'Watershed Precip Data'!J180,'WS-2, WS-3, &amp; WS-4'!$B$6='Watershed Precip Data'!$K$3,'Watershed Precip Data'!K180)</f>
        <v>#N/A</v>
      </c>
      <c r="I178" s="239" t="e">
        <f>MIN((($L$3*('WS-2, WS-3, &amp; WS-4'!$B$26/43560))),(G178+C178))</f>
        <v>#N/A</v>
      </c>
    </row>
    <row r="179" spans="1:9">
      <c r="A179" s="19">
        <v>6</v>
      </c>
      <c r="B179" s="18">
        <v>25</v>
      </c>
      <c r="C179" s="70" t="e">
        <f>'WS-2, WS-3, &amp; WS-4'!$B$28*'Water Supply Calcs'!$N$7*H179</f>
        <v>#VALUE!</v>
      </c>
      <c r="D179" s="70">
        <v>0</v>
      </c>
      <c r="E179" s="70" t="e">
        <f t="shared" si="6"/>
        <v>#VALUE!</v>
      </c>
      <c r="F179" s="71" t="e">
        <f t="shared" si="7"/>
        <v>#VALUE!</v>
      </c>
      <c r="G179" s="70" t="e">
        <f t="shared" si="8"/>
        <v>#VALUE!</v>
      </c>
      <c r="H179" s="70" t="e">
        <f>_xlfn.IFS('WS-2, WS-3, &amp; WS-4'!$B$6='Watershed Precip Data'!$C$3,'Watershed Precip Data'!C181,'Watershed Precip Data'!$C$14='Watershed Precip Data'!$D$3,'Watershed Precip Data'!D181,'WS-2, WS-3, &amp; WS-4'!$B$6='Watershed Precip Data'!$E$3,'Watershed Precip Data'!E181,'WS-2, WS-3, &amp; WS-4'!$B$6='Watershed Precip Data'!$F$3,'Watershed Precip Data'!F181,'WS-2, WS-3, &amp; WS-4'!$B$6='Watershed Precip Data'!$G$3,'Watershed Precip Data'!G181,'Watershed Precip Data'!$C$14='Watershed Precip Data'!$H$3,'Watershed Precip Data'!H181,'WS-2, WS-3, &amp; WS-4'!$B$6='Watershed Precip Data'!$I$3,'Watershed Precip Data'!I181,'WS-2, WS-3, &amp; WS-4'!$B$6='Watershed Precip Data'!$J$3,'Watershed Precip Data'!J181,'WS-2, WS-3, &amp; WS-4'!$B$6='Watershed Precip Data'!$K$3,'Watershed Precip Data'!K181)</f>
        <v>#N/A</v>
      </c>
      <c r="I179" s="239" t="e">
        <f>MIN((($L$3*('WS-2, WS-3, &amp; WS-4'!$B$26/43560))),(G179+C179))</f>
        <v>#N/A</v>
      </c>
    </row>
    <row r="180" spans="1:9">
      <c r="A180" s="19">
        <v>6</v>
      </c>
      <c r="B180" s="18">
        <v>26</v>
      </c>
      <c r="C180" s="70" t="e">
        <f>'WS-2, WS-3, &amp; WS-4'!$B$28*'Water Supply Calcs'!$N$7*H180</f>
        <v>#VALUE!</v>
      </c>
      <c r="D180" s="70">
        <v>0</v>
      </c>
      <c r="E180" s="70" t="e">
        <f t="shared" si="6"/>
        <v>#VALUE!</v>
      </c>
      <c r="F180" s="71" t="e">
        <f t="shared" si="7"/>
        <v>#VALUE!</v>
      </c>
      <c r="G180" s="70" t="e">
        <f t="shared" si="8"/>
        <v>#VALUE!</v>
      </c>
      <c r="H180" s="70" t="e">
        <f>_xlfn.IFS('WS-2, WS-3, &amp; WS-4'!$B$6='Watershed Precip Data'!$C$3,'Watershed Precip Data'!C182,'Watershed Precip Data'!$C$14='Watershed Precip Data'!$D$3,'Watershed Precip Data'!D182,'WS-2, WS-3, &amp; WS-4'!$B$6='Watershed Precip Data'!$E$3,'Watershed Precip Data'!E182,'WS-2, WS-3, &amp; WS-4'!$B$6='Watershed Precip Data'!$F$3,'Watershed Precip Data'!F182,'WS-2, WS-3, &amp; WS-4'!$B$6='Watershed Precip Data'!$G$3,'Watershed Precip Data'!G182,'Watershed Precip Data'!$C$14='Watershed Precip Data'!$H$3,'Watershed Precip Data'!H182,'WS-2, WS-3, &amp; WS-4'!$B$6='Watershed Precip Data'!$I$3,'Watershed Precip Data'!I182,'WS-2, WS-3, &amp; WS-4'!$B$6='Watershed Precip Data'!$J$3,'Watershed Precip Data'!J182,'WS-2, WS-3, &amp; WS-4'!$B$6='Watershed Precip Data'!$K$3,'Watershed Precip Data'!K182)</f>
        <v>#N/A</v>
      </c>
      <c r="I180" s="239" t="e">
        <f>MIN((($L$3*('WS-2, WS-3, &amp; WS-4'!$B$26/43560))),(G180+C180))</f>
        <v>#N/A</v>
      </c>
    </row>
    <row r="181" spans="1:9">
      <c r="A181" s="19">
        <v>6</v>
      </c>
      <c r="B181" s="18">
        <v>27</v>
      </c>
      <c r="C181" s="70" t="e">
        <f>'WS-2, WS-3, &amp; WS-4'!$B$28*'Water Supply Calcs'!$N$7*H181</f>
        <v>#VALUE!</v>
      </c>
      <c r="D181" s="70">
        <v>0</v>
      </c>
      <c r="E181" s="70" t="e">
        <f t="shared" si="6"/>
        <v>#VALUE!</v>
      </c>
      <c r="F181" s="71" t="e">
        <f t="shared" si="7"/>
        <v>#VALUE!</v>
      </c>
      <c r="G181" s="70" t="e">
        <f t="shared" si="8"/>
        <v>#VALUE!</v>
      </c>
      <c r="H181" s="70" t="e">
        <f>_xlfn.IFS('WS-2, WS-3, &amp; WS-4'!$B$6='Watershed Precip Data'!$C$3,'Watershed Precip Data'!C183,'Watershed Precip Data'!$C$14='Watershed Precip Data'!$D$3,'Watershed Precip Data'!D183,'WS-2, WS-3, &amp; WS-4'!$B$6='Watershed Precip Data'!$E$3,'Watershed Precip Data'!E183,'WS-2, WS-3, &amp; WS-4'!$B$6='Watershed Precip Data'!$F$3,'Watershed Precip Data'!F183,'WS-2, WS-3, &amp; WS-4'!$B$6='Watershed Precip Data'!$G$3,'Watershed Precip Data'!G183,'Watershed Precip Data'!$C$14='Watershed Precip Data'!$H$3,'Watershed Precip Data'!H183,'WS-2, WS-3, &amp; WS-4'!$B$6='Watershed Precip Data'!$I$3,'Watershed Precip Data'!I183,'WS-2, WS-3, &amp; WS-4'!$B$6='Watershed Precip Data'!$J$3,'Watershed Precip Data'!J183,'WS-2, WS-3, &amp; WS-4'!$B$6='Watershed Precip Data'!$K$3,'Watershed Precip Data'!K183)</f>
        <v>#N/A</v>
      </c>
      <c r="I181" s="239" t="e">
        <f>MIN((($L$3*('WS-2, WS-3, &amp; WS-4'!$B$26/43560))),(G181+C181))</f>
        <v>#N/A</v>
      </c>
    </row>
    <row r="182" spans="1:9">
      <c r="A182" s="19">
        <v>6</v>
      </c>
      <c r="B182" s="18">
        <v>28</v>
      </c>
      <c r="C182" s="70" t="e">
        <f>'WS-2, WS-3, &amp; WS-4'!$B$28*'Water Supply Calcs'!$N$7*H182</f>
        <v>#VALUE!</v>
      </c>
      <c r="D182" s="70">
        <v>0</v>
      </c>
      <c r="E182" s="70" t="e">
        <f t="shared" si="6"/>
        <v>#VALUE!</v>
      </c>
      <c r="F182" s="71" t="e">
        <f t="shared" si="7"/>
        <v>#VALUE!</v>
      </c>
      <c r="G182" s="70" t="e">
        <f t="shared" si="8"/>
        <v>#VALUE!</v>
      </c>
      <c r="H182" s="70" t="e">
        <f>_xlfn.IFS('WS-2, WS-3, &amp; WS-4'!$B$6='Watershed Precip Data'!$C$3,'Watershed Precip Data'!C184,'Watershed Precip Data'!$C$14='Watershed Precip Data'!$D$3,'Watershed Precip Data'!D184,'WS-2, WS-3, &amp; WS-4'!$B$6='Watershed Precip Data'!$E$3,'Watershed Precip Data'!E184,'WS-2, WS-3, &amp; WS-4'!$B$6='Watershed Precip Data'!$F$3,'Watershed Precip Data'!F184,'WS-2, WS-3, &amp; WS-4'!$B$6='Watershed Precip Data'!$G$3,'Watershed Precip Data'!G184,'Watershed Precip Data'!$C$14='Watershed Precip Data'!$H$3,'Watershed Precip Data'!H184,'WS-2, WS-3, &amp; WS-4'!$B$6='Watershed Precip Data'!$I$3,'Watershed Precip Data'!I184,'WS-2, WS-3, &amp; WS-4'!$B$6='Watershed Precip Data'!$J$3,'Watershed Precip Data'!J184,'WS-2, WS-3, &amp; WS-4'!$B$6='Watershed Precip Data'!$K$3,'Watershed Precip Data'!K184)</f>
        <v>#N/A</v>
      </c>
      <c r="I182" s="239" t="e">
        <f>MIN((($L$3*('WS-2, WS-3, &amp; WS-4'!$B$26/43560))),(G182+C182))</f>
        <v>#N/A</v>
      </c>
    </row>
    <row r="183" spans="1:9">
      <c r="A183" s="19">
        <v>6</v>
      </c>
      <c r="B183" s="18">
        <v>29</v>
      </c>
      <c r="C183" s="70" t="e">
        <f>'WS-2, WS-3, &amp; WS-4'!$B$28*'Water Supply Calcs'!$N$7*H183</f>
        <v>#VALUE!</v>
      </c>
      <c r="D183" s="70">
        <v>0</v>
      </c>
      <c r="E183" s="70" t="e">
        <f t="shared" si="6"/>
        <v>#VALUE!</v>
      </c>
      <c r="F183" s="71" t="e">
        <f t="shared" si="7"/>
        <v>#VALUE!</v>
      </c>
      <c r="G183" s="70" t="e">
        <f t="shared" si="8"/>
        <v>#VALUE!</v>
      </c>
      <c r="H183" s="70" t="e">
        <f>_xlfn.IFS('WS-2, WS-3, &amp; WS-4'!$B$6='Watershed Precip Data'!$C$3,'Watershed Precip Data'!C185,'Watershed Precip Data'!$C$14='Watershed Precip Data'!$D$3,'Watershed Precip Data'!D185,'WS-2, WS-3, &amp; WS-4'!$B$6='Watershed Precip Data'!$E$3,'Watershed Precip Data'!E185,'WS-2, WS-3, &amp; WS-4'!$B$6='Watershed Precip Data'!$F$3,'Watershed Precip Data'!F185,'WS-2, WS-3, &amp; WS-4'!$B$6='Watershed Precip Data'!$G$3,'Watershed Precip Data'!G185,'Watershed Precip Data'!$C$14='Watershed Precip Data'!$H$3,'Watershed Precip Data'!H185,'WS-2, WS-3, &amp; WS-4'!$B$6='Watershed Precip Data'!$I$3,'Watershed Precip Data'!I185,'WS-2, WS-3, &amp; WS-4'!$B$6='Watershed Precip Data'!$J$3,'Watershed Precip Data'!J185,'WS-2, WS-3, &amp; WS-4'!$B$6='Watershed Precip Data'!$K$3,'Watershed Precip Data'!K185)</f>
        <v>#N/A</v>
      </c>
      <c r="I183" s="239" t="e">
        <f>MIN((($L$3*('WS-2, WS-3, &amp; WS-4'!$B$26/43560))),(G183+C183))</f>
        <v>#N/A</v>
      </c>
    </row>
    <row r="184" spans="1:9">
      <c r="A184" s="19">
        <v>6</v>
      </c>
      <c r="B184" s="18">
        <v>30</v>
      </c>
      <c r="C184" s="70" t="e">
        <f>'WS-2, WS-3, &amp; WS-4'!$B$28*'Water Supply Calcs'!$N$7*H184</f>
        <v>#VALUE!</v>
      </c>
      <c r="D184" s="70">
        <v>0</v>
      </c>
      <c r="E184" s="70" t="e">
        <f t="shared" si="6"/>
        <v>#VALUE!</v>
      </c>
      <c r="F184" s="71" t="e">
        <f t="shared" si="7"/>
        <v>#VALUE!</v>
      </c>
      <c r="G184" s="70" t="e">
        <f t="shared" si="8"/>
        <v>#VALUE!</v>
      </c>
      <c r="H184" s="70" t="e">
        <f>_xlfn.IFS('WS-2, WS-3, &amp; WS-4'!$B$6='Watershed Precip Data'!$C$3,'Watershed Precip Data'!C186,'Watershed Precip Data'!$C$14='Watershed Precip Data'!$D$3,'Watershed Precip Data'!D186,'WS-2, WS-3, &amp; WS-4'!$B$6='Watershed Precip Data'!$E$3,'Watershed Precip Data'!E186,'WS-2, WS-3, &amp; WS-4'!$B$6='Watershed Precip Data'!$F$3,'Watershed Precip Data'!F186,'WS-2, WS-3, &amp; WS-4'!$B$6='Watershed Precip Data'!$G$3,'Watershed Precip Data'!G186,'Watershed Precip Data'!$C$14='Watershed Precip Data'!$H$3,'Watershed Precip Data'!H186,'WS-2, WS-3, &amp; WS-4'!$B$6='Watershed Precip Data'!$I$3,'Watershed Precip Data'!I186,'WS-2, WS-3, &amp; WS-4'!$B$6='Watershed Precip Data'!$J$3,'Watershed Precip Data'!J186,'WS-2, WS-3, &amp; WS-4'!$B$6='Watershed Precip Data'!$K$3,'Watershed Precip Data'!K186)</f>
        <v>#N/A</v>
      </c>
      <c r="I184" s="239" t="e">
        <f>MIN((($L$3*('WS-2, WS-3, &amp; WS-4'!$B$26/43560))),(G184+C184))</f>
        <v>#N/A</v>
      </c>
    </row>
    <row r="185" spans="1:9">
      <c r="A185" s="19">
        <v>7</v>
      </c>
      <c r="B185" s="18">
        <v>1</v>
      </c>
      <c r="C185" s="70" t="e">
        <f>'WS-2, WS-3, &amp; WS-4'!$B$28*'Water Supply Calcs'!$N$7*H185</f>
        <v>#VALUE!</v>
      </c>
      <c r="D185" s="70">
        <v>0</v>
      </c>
      <c r="E185" s="70" t="e">
        <f t="shared" si="6"/>
        <v>#VALUE!</v>
      </c>
      <c r="F185" s="71" t="e">
        <f t="shared" si="7"/>
        <v>#VALUE!</v>
      </c>
      <c r="G185" s="70" t="e">
        <f t="shared" si="8"/>
        <v>#VALUE!</v>
      </c>
      <c r="H185" s="70" t="e">
        <f>_xlfn.IFS('WS-2, WS-3, &amp; WS-4'!$B$6='Watershed Precip Data'!$C$3,'Watershed Precip Data'!C187,'Watershed Precip Data'!$C$14='Watershed Precip Data'!$D$3,'Watershed Precip Data'!D187,'WS-2, WS-3, &amp; WS-4'!$B$6='Watershed Precip Data'!$E$3,'Watershed Precip Data'!E187,'WS-2, WS-3, &amp; WS-4'!$B$6='Watershed Precip Data'!$F$3,'Watershed Precip Data'!F187,'WS-2, WS-3, &amp; WS-4'!$B$6='Watershed Precip Data'!$G$3,'Watershed Precip Data'!G187,'Watershed Precip Data'!$C$14='Watershed Precip Data'!$H$3,'Watershed Precip Data'!H187,'WS-2, WS-3, &amp; WS-4'!$B$6='Watershed Precip Data'!$I$3,'Watershed Precip Data'!I187,'WS-2, WS-3, &amp; WS-4'!$B$6='Watershed Precip Data'!$J$3,'Watershed Precip Data'!J187,'WS-2, WS-3, &amp; WS-4'!$B$6='Watershed Precip Data'!$K$3,'Watershed Precip Data'!K187)</f>
        <v>#N/A</v>
      </c>
      <c r="I185" s="239" t="e">
        <f>MIN((($L$3*('WS-2, WS-3, &amp; WS-4'!$B$26/43560))),(G185+C185))</f>
        <v>#N/A</v>
      </c>
    </row>
    <row r="186" spans="1:9">
      <c r="A186" s="19">
        <v>7</v>
      </c>
      <c r="B186" s="18">
        <v>2</v>
      </c>
      <c r="C186" s="70" t="e">
        <f>'WS-2, WS-3, &amp; WS-4'!$B$28*'Water Supply Calcs'!$N$7*H186</f>
        <v>#VALUE!</v>
      </c>
      <c r="D186" s="70">
        <v>0</v>
      </c>
      <c r="E186" s="70" t="e">
        <f t="shared" si="6"/>
        <v>#VALUE!</v>
      </c>
      <c r="F186" s="71" t="e">
        <f t="shared" si="7"/>
        <v>#VALUE!</v>
      </c>
      <c r="G186" s="70" t="e">
        <f t="shared" si="8"/>
        <v>#VALUE!</v>
      </c>
      <c r="H186" s="70" t="e">
        <f>_xlfn.IFS('WS-2, WS-3, &amp; WS-4'!$B$6='Watershed Precip Data'!$C$3,'Watershed Precip Data'!C188,'Watershed Precip Data'!$C$14='Watershed Precip Data'!$D$3,'Watershed Precip Data'!D188,'WS-2, WS-3, &amp; WS-4'!$B$6='Watershed Precip Data'!$E$3,'Watershed Precip Data'!E188,'WS-2, WS-3, &amp; WS-4'!$B$6='Watershed Precip Data'!$F$3,'Watershed Precip Data'!F188,'WS-2, WS-3, &amp; WS-4'!$B$6='Watershed Precip Data'!$G$3,'Watershed Precip Data'!G188,'Watershed Precip Data'!$C$14='Watershed Precip Data'!$H$3,'Watershed Precip Data'!H188,'WS-2, WS-3, &amp; WS-4'!$B$6='Watershed Precip Data'!$I$3,'Watershed Precip Data'!I188,'WS-2, WS-3, &amp; WS-4'!$B$6='Watershed Precip Data'!$J$3,'Watershed Precip Data'!J188,'WS-2, WS-3, &amp; WS-4'!$B$6='Watershed Precip Data'!$K$3,'Watershed Precip Data'!K188)</f>
        <v>#N/A</v>
      </c>
      <c r="I186" s="239" t="e">
        <f>MIN((($L$3*('WS-2, WS-3, &amp; WS-4'!$B$26/43560))),(G186+C186))</f>
        <v>#N/A</v>
      </c>
    </row>
    <row r="187" spans="1:9">
      <c r="A187" s="19">
        <v>7</v>
      </c>
      <c r="B187" s="18">
        <v>3</v>
      </c>
      <c r="C187" s="70" t="e">
        <f>'WS-2, WS-3, &amp; WS-4'!$B$28*'Water Supply Calcs'!$N$7*H187</f>
        <v>#VALUE!</v>
      </c>
      <c r="D187" s="70">
        <v>0</v>
      </c>
      <c r="E187" s="70" t="e">
        <f t="shared" si="6"/>
        <v>#VALUE!</v>
      </c>
      <c r="F187" s="71" t="e">
        <f t="shared" si="7"/>
        <v>#VALUE!</v>
      </c>
      <c r="G187" s="70" t="e">
        <f t="shared" si="8"/>
        <v>#VALUE!</v>
      </c>
      <c r="H187" s="70" t="e">
        <f>_xlfn.IFS('WS-2, WS-3, &amp; WS-4'!$B$6='Watershed Precip Data'!$C$3,'Watershed Precip Data'!C189,'Watershed Precip Data'!$C$14='Watershed Precip Data'!$D$3,'Watershed Precip Data'!D189,'WS-2, WS-3, &amp; WS-4'!$B$6='Watershed Precip Data'!$E$3,'Watershed Precip Data'!E189,'WS-2, WS-3, &amp; WS-4'!$B$6='Watershed Precip Data'!$F$3,'Watershed Precip Data'!F189,'WS-2, WS-3, &amp; WS-4'!$B$6='Watershed Precip Data'!$G$3,'Watershed Precip Data'!G189,'Watershed Precip Data'!$C$14='Watershed Precip Data'!$H$3,'Watershed Precip Data'!H189,'WS-2, WS-3, &amp; WS-4'!$B$6='Watershed Precip Data'!$I$3,'Watershed Precip Data'!I189,'WS-2, WS-3, &amp; WS-4'!$B$6='Watershed Precip Data'!$J$3,'Watershed Precip Data'!J189,'WS-2, WS-3, &amp; WS-4'!$B$6='Watershed Precip Data'!$K$3,'Watershed Precip Data'!K189)</f>
        <v>#N/A</v>
      </c>
      <c r="I187" s="239" t="e">
        <f>MIN((($L$3*('WS-2, WS-3, &amp; WS-4'!$B$26/43560))),(G187+C187))</f>
        <v>#N/A</v>
      </c>
    </row>
    <row r="188" spans="1:9">
      <c r="A188" s="19">
        <v>7</v>
      </c>
      <c r="B188" s="18">
        <v>4</v>
      </c>
      <c r="C188" s="70" t="e">
        <f>'WS-2, WS-3, &amp; WS-4'!$B$28*'Water Supply Calcs'!$N$7*H188</f>
        <v>#VALUE!</v>
      </c>
      <c r="D188" s="70">
        <v>0</v>
      </c>
      <c r="E188" s="70" t="e">
        <f t="shared" si="6"/>
        <v>#VALUE!</v>
      </c>
      <c r="F188" s="71" t="e">
        <f t="shared" si="7"/>
        <v>#VALUE!</v>
      </c>
      <c r="G188" s="70" t="e">
        <f t="shared" si="8"/>
        <v>#VALUE!</v>
      </c>
      <c r="H188" s="70" t="e">
        <f>_xlfn.IFS('WS-2, WS-3, &amp; WS-4'!$B$6='Watershed Precip Data'!$C$3,'Watershed Precip Data'!C190,'Watershed Precip Data'!$C$14='Watershed Precip Data'!$D$3,'Watershed Precip Data'!D190,'WS-2, WS-3, &amp; WS-4'!$B$6='Watershed Precip Data'!$E$3,'Watershed Precip Data'!E190,'WS-2, WS-3, &amp; WS-4'!$B$6='Watershed Precip Data'!$F$3,'Watershed Precip Data'!F190,'WS-2, WS-3, &amp; WS-4'!$B$6='Watershed Precip Data'!$G$3,'Watershed Precip Data'!G190,'Watershed Precip Data'!$C$14='Watershed Precip Data'!$H$3,'Watershed Precip Data'!H190,'WS-2, WS-3, &amp; WS-4'!$B$6='Watershed Precip Data'!$I$3,'Watershed Precip Data'!I190,'WS-2, WS-3, &amp; WS-4'!$B$6='Watershed Precip Data'!$J$3,'Watershed Precip Data'!J190,'WS-2, WS-3, &amp; WS-4'!$B$6='Watershed Precip Data'!$K$3,'Watershed Precip Data'!K190)</f>
        <v>#N/A</v>
      </c>
      <c r="I188" s="239" t="e">
        <f>MIN((($L$3*('WS-2, WS-3, &amp; WS-4'!$B$26/43560))),(G188+C188))</f>
        <v>#N/A</v>
      </c>
    </row>
    <row r="189" spans="1:9">
      <c r="A189" s="19">
        <v>7</v>
      </c>
      <c r="B189" s="18">
        <v>5</v>
      </c>
      <c r="C189" s="70" t="e">
        <f>'WS-2, WS-3, &amp; WS-4'!$B$28*'Water Supply Calcs'!$N$7*H189</f>
        <v>#VALUE!</v>
      </c>
      <c r="D189" s="70">
        <v>0</v>
      </c>
      <c r="E189" s="70" t="e">
        <f t="shared" si="6"/>
        <v>#VALUE!</v>
      </c>
      <c r="F189" s="71" t="e">
        <f t="shared" si="7"/>
        <v>#VALUE!</v>
      </c>
      <c r="G189" s="70" t="e">
        <f t="shared" si="8"/>
        <v>#VALUE!</v>
      </c>
      <c r="H189" s="70" t="e">
        <f>_xlfn.IFS('WS-2, WS-3, &amp; WS-4'!$B$6='Watershed Precip Data'!$C$3,'Watershed Precip Data'!C191,'Watershed Precip Data'!$C$14='Watershed Precip Data'!$D$3,'Watershed Precip Data'!D191,'WS-2, WS-3, &amp; WS-4'!$B$6='Watershed Precip Data'!$E$3,'Watershed Precip Data'!E191,'WS-2, WS-3, &amp; WS-4'!$B$6='Watershed Precip Data'!$F$3,'Watershed Precip Data'!F191,'WS-2, WS-3, &amp; WS-4'!$B$6='Watershed Precip Data'!$G$3,'Watershed Precip Data'!G191,'Watershed Precip Data'!$C$14='Watershed Precip Data'!$H$3,'Watershed Precip Data'!H191,'WS-2, WS-3, &amp; WS-4'!$B$6='Watershed Precip Data'!$I$3,'Watershed Precip Data'!I191,'WS-2, WS-3, &amp; WS-4'!$B$6='Watershed Precip Data'!$J$3,'Watershed Precip Data'!J191,'WS-2, WS-3, &amp; WS-4'!$B$6='Watershed Precip Data'!$K$3,'Watershed Precip Data'!K191)</f>
        <v>#N/A</v>
      </c>
      <c r="I189" s="239" t="e">
        <f>MIN((($L$3*('WS-2, WS-3, &amp; WS-4'!$B$26/43560))),(G189+C189))</f>
        <v>#N/A</v>
      </c>
    </row>
    <row r="190" spans="1:9">
      <c r="A190" s="19">
        <v>7</v>
      </c>
      <c r="B190" s="18">
        <v>6</v>
      </c>
      <c r="C190" s="70" t="e">
        <f>'WS-2, WS-3, &amp; WS-4'!$B$28*'Water Supply Calcs'!$N$7*H190</f>
        <v>#VALUE!</v>
      </c>
      <c r="D190" s="70">
        <v>0</v>
      </c>
      <c r="E190" s="70" t="e">
        <f t="shared" si="6"/>
        <v>#VALUE!</v>
      </c>
      <c r="F190" s="71" t="e">
        <f t="shared" si="7"/>
        <v>#VALUE!</v>
      </c>
      <c r="G190" s="70" t="e">
        <f t="shared" si="8"/>
        <v>#VALUE!</v>
      </c>
      <c r="H190" s="70" t="e">
        <f>_xlfn.IFS('WS-2, WS-3, &amp; WS-4'!$B$6='Watershed Precip Data'!$C$3,'Watershed Precip Data'!C192,'Watershed Precip Data'!$C$14='Watershed Precip Data'!$D$3,'Watershed Precip Data'!D192,'WS-2, WS-3, &amp; WS-4'!$B$6='Watershed Precip Data'!$E$3,'Watershed Precip Data'!E192,'WS-2, WS-3, &amp; WS-4'!$B$6='Watershed Precip Data'!$F$3,'Watershed Precip Data'!F192,'WS-2, WS-3, &amp; WS-4'!$B$6='Watershed Precip Data'!$G$3,'Watershed Precip Data'!G192,'Watershed Precip Data'!$C$14='Watershed Precip Data'!$H$3,'Watershed Precip Data'!H192,'WS-2, WS-3, &amp; WS-4'!$B$6='Watershed Precip Data'!$I$3,'Watershed Precip Data'!I192,'WS-2, WS-3, &amp; WS-4'!$B$6='Watershed Precip Data'!$J$3,'Watershed Precip Data'!J192,'WS-2, WS-3, &amp; WS-4'!$B$6='Watershed Precip Data'!$K$3,'Watershed Precip Data'!K192)</f>
        <v>#N/A</v>
      </c>
      <c r="I190" s="239" t="e">
        <f>MIN((($L$3*('WS-2, WS-3, &amp; WS-4'!$B$26/43560))),(G190+C190))</f>
        <v>#N/A</v>
      </c>
    </row>
    <row r="191" spans="1:9">
      <c r="A191" s="19">
        <v>7</v>
      </c>
      <c r="B191" s="18">
        <v>7</v>
      </c>
      <c r="C191" s="70" t="e">
        <f>'WS-2, WS-3, &amp; WS-4'!$B$28*'Water Supply Calcs'!$N$7*H191</f>
        <v>#VALUE!</v>
      </c>
      <c r="D191" s="70">
        <v>0</v>
      </c>
      <c r="E191" s="70" t="e">
        <f t="shared" si="6"/>
        <v>#VALUE!</v>
      </c>
      <c r="F191" s="71" t="e">
        <f t="shared" si="7"/>
        <v>#VALUE!</v>
      </c>
      <c r="G191" s="70" t="e">
        <f t="shared" si="8"/>
        <v>#VALUE!</v>
      </c>
      <c r="H191" s="70" t="e">
        <f>_xlfn.IFS('WS-2, WS-3, &amp; WS-4'!$B$6='Watershed Precip Data'!$C$3,'Watershed Precip Data'!C193,'Watershed Precip Data'!$C$14='Watershed Precip Data'!$D$3,'Watershed Precip Data'!D193,'WS-2, WS-3, &amp; WS-4'!$B$6='Watershed Precip Data'!$E$3,'Watershed Precip Data'!E193,'WS-2, WS-3, &amp; WS-4'!$B$6='Watershed Precip Data'!$F$3,'Watershed Precip Data'!F193,'WS-2, WS-3, &amp; WS-4'!$B$6='Watershed Precip Data'!$G$3,'Watershed Precip Data'!G193,'Watershed Precip Data'!$C$14='Watershed Precip Data'!$H$3,'Watershed Precip Data'!H193,'WS-2, WS-3, &amp; WS-4'!$B$6='Watershed Precip Data'!$I$3,'Watershed Precip Data'!I193,'WS-2, WS-3, &amp; WS-4'!$B$6='Watershed Precip Data'!$J$3,'Watershed Precip Data'!J193,'WS-2, WS-3, &amp; WS-4'!$B$6='Watershed Precip Data'!$K$3,'Watershed Precip Data'!K193)</f>
        <v>#N/A</v>
      </c>
      <c r="I191" s="239" t="e">
        <f>MIN((($L$3*('WS-2, WS-3, &amp; WS-4'!$B$26/43560))),(G191+C191))</f>
        <v>#N/A</v>
      </c>
    </row>
    <row r="192" spans="1:9">
      <c r="A192" s="19">
        <v>7</v>
      </c>
      <c r="B192" s="18">
        <v>8</v>
      </c>
      <c r="C192" s="70" t="e">
        <f>'WS-2, WS-3, &amp; WS-4'!$B$28*'Water Supply Calcs'!$N$7*H192</f>
        <v>#VALUE!</v>
      </c>
      <c r="D192" s="70">
        <v>0</v>
      </c>
      <c r="E192" s="70" t="e">
        <f t="shared" si="6"/>
        <v>#VALUE!</v>
      </c>
      <c r="F192" s="71" t="e">
        <f t="shared" si="7"/>
        <v>#VALUE!</v>
      </c>
      <c r="G192" s="70" t="e">
        <f t="shared" si="8"/>
        <v>#VALUE!</v>
      </c>
      <c r="H192" s="70" t="e">
        <f>_xlfn.IFS('WS-2, WS-3, &amp; WS-4'!$B$6='Watershed Precip Data'!$C$3,'Watershed Precip Data'!C194,'Watershed Precip Data'!$C$14='Watershed Precip Data'!$D$3,'Watershed Precip Data'!D194,'WS-2, WS-3, &amp; WS-4'!$B$6='Watershed Precip Data'!$E$3,'Watershed Precip Data'!E194,'WS-2, WS-3, &amp; WS-4'!$B$6='Watershed Precip Data'!$F$3,'Watershed Precip Data'!F194,'WS-2, WS-3, &amp; WS-4'!$B$6='Watershed Precip Data'!$G$3,'Watershed Precip Data'!G194,'Watershed Precip Data'!$C$14='Watershed Precip Data'!$H$3,'Watershed Precip Data'!H194,'WS-2, WS-3, &amp; WS-4'!$B$6='Watershed Precip Data'!$I$3,'Watershed Precip Data'!I194,'WS-2, WS-3, &amp; WS-4'!$B$6='Watershed Precip Data'!$J$3,'Watershed Precip Data'!J194,'WS-2, WS-3, &amp; WS-4'!$B$6='Watershed Precip Data'!$K$3,'Watershed Precip Data'!K194)</f>
        <v>#N/A</v>
      </c>
      <c r="I192" s="239" t="e">
        <f>MIN((($L$3*('WS-2, WS-3, &amp; WS-4'!$B$26/43560))),(G192+C192))</f>
        <v>#N/A</v>
      </c>
    </row>
    <row r="193" spans="1:9">
      <c r="A193" s="19">
        <v>7</v>
      </c>
      <c r="B193" s="18">
        <v>9</v>
      </c>
      <c r="C193" s="70" t="e">
        <f>'WS-2, WS-3, &amp; WS-4'!$B$28*'Water Supply Calcs'!$N$7*H193</f>
        <v>#VALUE!</v>
      </c>
      <c r="D193" s="70">
        <v>0</v>
      </c>
      <c r="E193" s="70" t="e">
        <f t="shared" si="6"/>
        <v>#VALUE!</v>
      </c>
      <c r="F193" s="71" t="e">
        <f t="shared" si="7"/>
        <v>#VALUE!</v>
      </c>
      <c r="G193" s="70" t="e">
        <f t="shared" si="8"/>
        <v>#VALUE!</v>
      </c>
      <c r="H193" s="70" t="e">
        <f>_xlfn.IFS('WS-2, WS-3, &amp; WS-4'!$B$6='Watershed Precip Data'!$C$3,'Watershed Precip Data'!C195,'Watershed Precip Data'!$C$14='Watershed Precip Data'!$D$3,'Watershed Precip Data'!D195,'WS-2, WS-3, &amp; WS-4'!$B$6='Watershed Precip Data'!$E$3,'Watershed Precip Data'!E195,'WS-2, WS-3, &amp; WS-4'!$B$6='Watershed Precip Data'!$F$3,'Watershed Precip Data'!F195,'WS-2, WS-3, &amp; WS-4'!$B$6='Watershed Precip Data'!$G$3,'Watershed Precip Data'!G195,'Watershed Precip Data'!$C$14='Watershed Precip Data'!$H$3,'Watershed Precip Data'!H195,'WS-2, WS-3, &amp; WS-4'!$B$6='Watershed Precip Data'!$I$3,'Watershed Precip Data'!I195,'WS-2, WS-3, &amp; WS-4'!$B$6='Watershed Precip Data'!$J$3,'Watershed Precip Data'!J195,'WS-2, WS-3, &amp; WS-4'!$B$6='Watershed Precip Data'!$K$3,'Watershed Precip Data'!K195)</f>
        <v>#N/A</v>
      </c>
      <c r="I193" s="239" t="e">
        <f>MIN((($L$3*('WS-2, WS-3, &amp; WS-4'!$B$26/43560))),(G193+C193))</f>
        <v>#N/A</v>
      </c>
    </row>
    <row r="194" spans="1:9">
      <c r="A194" s="19">
        <v>7</v>
      </c>
      <c r="B194" s="18">
        <v>10</v>
      </c>
      <c r="C194" s="70" t="e">
        <f>'WS-2, WS-3, &amp; WS-4'!$B$28*'Water Supply Calcs'!$N$7*H194</f>
        <v>#VALUE!</v>
      </c>
      <c r="D194" s="70">
        <v>0</v>
      </c>
      <c r="E194" s="70" t="e">
        <f t="shared" si="6"/>
        <v>#VALUE!</v>
      </c>
      <c r="F194" s="71" t="e">
        <f t="shared" si="7"/>
        <v>#VALUE!</v>
      </c>
      <c r="G194" s="70" t="e">
        <f t="shared" si="8"/>
        <v>#VALUE!</v>
      </c>
      <c r="H194" s="70" t="e">
        <f>_xlfn.IFS('WS-2, WS-3, &amp; WS-4'!$B$6='Watershed Precip Data'!$C$3,'Watershed Precip Data'!C196,'Watershed Precip Data'!$C$14='Watershed Precip Data'!$D$3,'Watershed Precip Data'!D196,'WS-2, WS-3, &amp; WS-4'!$B$6='Watershed Precip Data'!$E$3,'Watershed Precip Data'!E196,'WS-2, WS-3, &amp; WS-4'!$B$6='Watershed Precip Data'!$F$3,'Watershed Precip Data'!F196,'WS-2, WS-3, &amp; WS-4'!$B$6='Watershed Precip Data'!$G$3,'Watershed Precip Data'!G196,'Watershed Precip Data'!$C$14='Watershed Precip Data'!$H$3,'Watershed Precip Data'!H196,'WS-2, WS-3, &amp; WS-4'!$B$6='Watershed Precip Data'!$I$3,'Watershed Precip Data'!I196,'WS-2, WS-3, &amp; WS-4'!$B$6='Watershed Precip Data'!$J$3,'Watershed Precip Data'!J196,'WS-2, WS-3, &amp; WS-4'!$B$6='Watershed Precip Data'!$K$3,'Watershed Precip Data'!K196)</f>
        <v>#N/A</v>
      </c>
      <c r="I194" s="239" t="e">
        <f>MIN((($L$3*('WS-2, WS-3, &amp; WS-4'!$B$26/43560))),(G194+C194))</f>
        <v>#N/A</v>
      </c>
    </row>
    <row r="195" spans="1:9">
      <c r="A195" s="19">
        <v>7</v>
      </c>
      <c r="B195" s="18">
        <v>11</v>
      </c>
      <c r="C195" s="70" t="e">
        <f>'WS-2, WS-3, &amp; WS-4'!$B$28*'Water Supply Calcs'!$N$7*H195</f>
        <v>#VALUE!</v>
      </c>
      <c r="D195" s="70">
        <v>0</v>
      </c>
      <c r="E195" s="70" t="e">
        <f t="shared" ref="E195:E258" si="9">MAX(0,F195-$L$4)</f>
        <v>#VALUE!</v>
      </c>
      <c r="F195" s="71" t="e">
        <f t="shared" si="7"/>
        <v>#VALUE!</v>
      </c>
      <c r="G195" s="70" t="e">
        <f t="shared" si="8"/>
        <v>#VALUE!</v>
      </c>
      <c r="H195" s="70" t="e">
        <f>_xlfn.IFS('WS-2, WS-3, &amp; WS-4'!$B$6='Watershed Precip Data'!$C$3,'Watershed Precip Data'!C197,'Watershed Precip Data'!$C$14='Watershed Precip Data'!$D$3,'Watershed Precip Data'!D197,'WS-2, WS-3, &amp; WS-4'!$B$6='Watershed Precip Data'!$E$3,'Watershed Precip Data'!E197,'WS-2, WS-3, &amp; WS-4'!$B$6='Watershed Precip Data'!$F$3,'Watershed Precip Data'!F197,'WS-2, WS-3, &amp; WS-4'!$B$6='Watershed Precip Data'!$G$3,'Watershed Precip Data'!G197,'Watershed Precip Data'!$C$14='Watershed Precip Data'!$H$3,'Watershed Precip Data'!H197,'WS-2, WS-3, &amp; WS-4'!$B$6='Watershed Precip Data'!$I$3,'Watershed Precip Data'!I197,'WS-2, WS-3, &amp; WS-4'!$B$6='Watershed Precip Data'!$J$3,'Watershed Precip Data'!J197,'WS-2, WS-3, &amp; WS-4'!$B$6='Watershed Precip Data'!$K$3,'Watershed Precip Data'!K197)</f>
        <v>#N/A</v>
      </c>
      <c r="I195" s="239" t="e">
        <f>MIN((($L$3*('WS-2, WS-3, &amp; WS-4'!$B$26/43560))),(G195+C195))</f>
        <v>#N/A</v>
      </c>
    </row>
    <row r="196" spans="1:9">
      <c r="A196" s="19">
        <v>7</v>
      </c>
      <c r="B196" s="18">
        <v>12</v>
      </c>
      <c r="C196" s="70" t="e">
        <f>'WS-2, WS-3, &amp; WS-4'!$B$28*'Water Supply Calcs'!$N$7*H196</f>
        <v>#VALUE!</v>
      </c>
      <c r="D196" s="70">
        <v>0</v>
      </c>
      <c r="E196" s="70" t="e">
        <f t="shared" si="9"/>
        <v>#VALUE!</v>
      </c>
      <c r="F196" s="71" t="e">
        <f t="shared" ref="F196:F259" si="10">MAX((G195+C196-D196-I195),0)</f>
        <v>#VALUE!</v>
      </c>
      <c r="G196" s="70" t="e">
        <f t="shared" ref="G196:G259" si="11">MAX((F196-E196),0)</f>
        <v>#VALUE!</v>
      </c>
      <c r="H196" s="70" t="e">
        <f>_xlfn.IFS('WS-2, WS-3, &amp; WS-4'!$B$6='Watershed Precip Data'!$C$3,'Watershed Precip Data'!C198,'Watershed Precip Data'!$C$14='Watershed Precip Data'!$D$3,'Watershed Precip Data'!D198,'WS-2, WS-3, &amp; WS-4'!$B$6='Watershed Precip Data'!$E$3,'Watershed Precip Data'!E198,'WS-2, WS-3, &amp; WS-4'!$B$6='Watershed Precip Data'!$F$3,'Watershed Precip Data'!F198,'WS-2, WS-3, &amp; WS-4'!$B$6='Watershed Precip Data'!$G$3,'Watershed Precip Data'!G198,'Watershed Precip Data'!$C$14='Watershed Precip Data'!$H$3,'Watershed Precip Data'!H198,'WS-2, WS-3, &amp; WS-4'!$B$6='Watershed Precip Data'!$I$3,'Watershed Precip Data'!I198,'WS-2, WS-3, &amp; WS-4'!$B$6='Watershed Precip Data'!$J$3,'Watershed Precip Data'!J198,'WS-2, WS-3, &amp; WS-4'!$B$6='Watershed Precip Data'!$K$3,'Watershed Precip Data'!K198)</f>
        <v>#N/A</v>
      </c>
      <c r="I196" s="239" t="e">
        <f>MIN((($L$3*('WS-2, WS-3, &amp; WS-4'!$B$26/43560))),(G196+C196))</f>
        <v>#N/A</v>
      </c>
    </row>
    <row r="197" spans="1:9">
      <c r="A197" s="19">
        <v>7</v>
      </c>
      <c r="B197" s="18">
        <v>13</v>
      </c>
      <c r="C197" s="70" t="e">
        <f>'WS-2, WS-3, &amp; WS-4'!$B$28*'Water Supply Calcs'!$N$7*H197</f>
        <v>#VALUE!</v>
      </c>
      <c r="D197" s="70">
        <v>0</v>
      </c>
      <c r="E197" s="70" t="e">
        <f t="shared" si="9"/>
        <v>#VALUE!</v>
      </c>
      <c r="F197" s="71" t="e">
        <f t="shared" si="10"/>
        <v>#VALUE!</v>
      </c>
      <c r="G197" s="70" t="e">
        <f t="shared" si="11"/>
        <v>#VALUE!</v>
      </c>
      <c r="H197" s="70" t="e">
        <f>_xlfn.IFS('WS-2, WS-3, &amp; WS-4'!$B$6='Watershed Precip Data'!$C$3,'Watershed Precip Data'!C199,'Watershed Precip Data'!$C$14='Watershed Precip Data'!$D$3,'Watershed Precip Data'!D199,'WS-2, WS-3, &amp; WS-4'!$B$6='Watershed Precip Data'!$E$3,'Watershed Precip Data'!E199,'WS-2, WS-3, &amp; WS-4'!$B$6='Watershed Precip Data'!$F$3,'Watershed Precip Data'!F199,'WS-2, WS-3, &amp; WS-4'!$B$6='Watershed Precip Data'!$G$3,'Watershed Precip Data'!G199,'Watershed Precip Data'!$C$14='Watershed Precip Data'!$H$3,'Watershed Precip Data'!H199,'WS-2, WS-3, &amp; WS-4'!$B$6='Watershed Precip Data'!$I$3,'Watershed Precip Data'!I199,'WS-2, WS-3, &amp; WS-4'!$B$6='Watershed Precip Data'!$J$3,'Watershed Precip Data'!J199,'WS-2, WS-3, &amp; WS-4'!$B$6='Watershed Precip Data'!$K$3,'Watershed Precip Data'!K199)</f>
        <v>#N/A</v>
      </c>
      <c r="I197" s="239" t="e">
        <f>MIN((($L$3*('WS-2, WS-3, &amp; WS-4'!$B$26/43560))),(G197+C197))</f>
        <v>#N/A</v>
      </c>
    </row>
    <row r="198" spans="1:9">
      <c r="A198" s="19">
        <v>7</v>
      </c>
      <c r="B198" s="18">
        <v>14</v>
      </c>
      <c r="C198" s="70" t="e">
        <f>'WS-2, WS-3, &amp; WS-4'!$B$28*'Water Supply Calcs'!$N$7*H198</f>
        <v>#VALUE!</v>
      </c>
      <c r="D198" s="70">
        <v>0</v>
      </c>
      <c r="E198" s="70" t="e">
        <f t="shared" si="9"/>
        <v>#VALUE!</v>
      </c>
      <c r="F198" s="71" t="e">
        <f t="shared" si="10"/>
        <v>#VALUE!</v>
      </c>
      <c r="G198" s="70" t="e">
        <f t="shared" si="11"/>
        <v>#VALUE!</v>
      </c>
      <c r="H198" s="70" t="e">
        <f>_xlfn.IFS('WS-2, WS-3, &amp; WS-4'!$B$6='Watershed Precip Data'!$C$3,'Watershed Precip Data'!C200,'Watershed Precip Data'!$C$14='Watershed Precip Data'!$D$3,'Watershed Precip Data'!D200,'WS-2, WS-3, &amp; WS-4'!$B$6='Watershed Precip Data'!$E$3,'Watershed Precip Data'!E200,'WS-2, WS-3, &amp; WS-4'!$B$6='Watershed Precip Data'!$F$3,'Watershed Precip Data'!F200,'WS-2, WS-3, &amp; WS-4'!$B$6='Watershed Precip Data'!$G$3,'Watershed Precip Data'!G200,'Watershed Precip Data'!$C$14='Watershed Precip Data'!$H$3,'Watershed Precip Data'!H200,'WS-2, WS-3, &amp; WS-4'!$B$6='Watershed Precip Data'!$I$3,'Watershed Precip Data'!I200,'WS-2, WS-3, &amp; WS-4'!$B$6='Watershed Precip Data'!$J$3,'Watershed Precip Data'!J200,'WS-2, WS-3, &amp; WS-4'!$B$6='Watershed Precip Data'!$K$3,'Watershed Precip Data'!K200)</f>
        <v>#N/A</v>
      </c>
      <c r="I198" s="239" t="e">
        <f>MIN((($L$3*('WS-2, WS-3, &amp; WS-4'!$B$26/43560))),(G198+C198))</f>
        <v>#N/A</v>
      </c>
    </row>
    <row r="199" spans="1:9">
      <c r="A199" s="19">
        <v>7</v>
      </c>
      <c r="B199" s="18">
        <v>15</v>
      </c>
      <c r="C199" s="70" t="e">
        <f>'WS-2, WS-3, &amp; WS-4'!$B$28*'Water Supply Calcs'!$N$7*H199</f>
        <v>#VALUE!</v>
      </c>
      <c r="D199" s="70">
        <v>0</v>
      </c>
      <c r="E199" s="70" t="e">
        <f t="shared" si="9"/>
        <v>#VALUE!</v>
      </c>
      <c r="F199" s="71" t="e">
        <f t="shared" si="10"/>
        <v>#VALUE!</v>
      </c>
      <c r="G199" s="70" t="e">
        <f t="shared" si="11"/>
        <v>#VALUE!</v>
      </c>
      <c r="H199" s="70" t="e">
        <f>_xlfn.IFS('WS-2, WS-3, &amp; WS-4'!$B$6='Watershed Precip Data'!$C$3,'Watershed Precip Data'!C201,'Watershed Precip Data'!$C$14='Watershed Precip Data'!$D$3,'Watershed Precip Data'!D201,'WS-2, WS-3, &amp; WS-4'!$B$6='Watershed Precip Data'!$E$3,'Watershed Precip Data'!E201,'WS-2, WS-3, &amp; WS-4'!$B$6='Watershed Precip Data'!$F$3,'Watershed Precip Data'!F201,'WS-2, WS-3, &amp; WS-4'!$B$6='Watershed Precip Data'!$G$3,'Watershed Precip Data'!G201,'Watershed Precip Data'!$C$14='Watershed Precip Data'!$H$3,'Watershed Precip Data'!H201,'WS-2, WS-3, &amp; WS-4'!$B$6='Watershed Precip Data'!$I$3,'Watershed Precip Data'!I201,'WS-2, WS-3, &amp; WS-4'!$B$6='Watershed Precip Data'!$J$3,'Watershed Precip Data'!J201,'WS-2, WS-3, &amp; WS-4'!$B$6='Watershed Precip Data'!$K$3,'Watershed Precip Data'!K201)</f>
        <v>#N/A</v>
      </c>
      <c r="I199" s="239" t="e">
        <f>MIN((($L$3*('WS-2, WS-3, &amp; WS-4'!$B$26/43560))),(G199+C199))</f>
        <v>#N/A</v>
      </c>
    </row>
    <row r="200" spans="1:9">
      <c r="A200" s="19">
        <v>7</v>
      </c>
      <c r="B200" s="18">
        <v>16</v>
      </c>
      <c r="C200" s="70" t="e">
        <f>'WS-2, WS-3, &amp; WS-4'!$B$28*'Water Supply Calcs'!$N$7*H200</f>
        <v>#VALUE!</v>
      </c>
      <c r="D200" s="70">
        <v>0</v>
      </c>
      <c r="E200" s="70" t="e">
        <f t="shared" si="9"/>
        <v>#VALUE!</v>
      </c>
      <c r="F200" s="71" t="e">
        <f t="shared" si="10"/>
        <v>#VALUE!</v>
      </c>
      <c r="G200" s="70" t="e">
        <f t="shared" si="11"/>
        <v>#VALUE!</v>
      </c>
      <c r="H200" s="70" t="e">
        <f>_xlfn.IFS('WS-2, WS-3, &amp; WS-4'!$B$6='Watershed Precip Data'!$C$3,'Watershed Precip Data'!C202,'Watershed Precip Data'!$C$14='Watershed Precip Data'!$D$3,'Watershed Precip Data'!D202,'WS-2, WS-3, &amp; WS-4'!$B$6='Watershed Precip Data'!$E$3,'Watershed Precip Data'!E202,'WS-2, WS-3, &amp; WS-4'!$B$6='Watershed Precip Data'!$F$3,'Watershed Precip Data'!F202,'WS-2, WS-3, &amp; WS-4'!$B$6='Watershed Precip Data'!$G$3,'Watershed Precip Data'!G202,'Watershed Precip Data'!$C$14='Watershed Precip Data'!$H$3,'Watershed Precip Data'!H202,'WS-2, WS-3, &amp; WS-4'!$B$6='Watershed Precip Data'!$I$3,'Watershed Precip Data'!I202,'WS-2, WS-3, &amp; WS-4'!$B$6='Watershed Precip Data'!$J$3,'Watershed Precip Data'!J202,'WS-2, WS-3, &amp; WS-4'!$B$6='Watershed Precip Data'!$K$3,'Watershed Precip Data'!K202)</f>
        <v>#N/A</v>
      </c>
      <c r="I200" s="239" t="e">
        <f>MIN((($L$3*('WS-2, WS-3, &amp; WS-4'!$B$26/43560))),(G200+C200))</f>
        <v>#N/A</v>
      </c>
    </row>
    <row r="201" spans="1:9">
      <c r="A201" s="19">
        <v>7</v>
      </c>
      <c r="B201" s="18">
        <v>17</v>
      </c>
      <c r="C201" s="70" t="e">
        <f>'WS-2, WS-3, &amp; WS-4'!$B$28*'Water Supply Calcs'!$N$7*H201</f>
        <v>#VALUE!</v>
      </c>
      <c r="D201" s="70">
        <v>0</v>
      </c>
      <c r="E201" s="70" t="e">
        <f t="shared" si="9"/>
        <v>#VALUE!</v>
      </c>
      <c r="F201" s="71" t="e">
        <f t="shared" si="10"/>
        <v>#VALUE!</v>
      </c>
      <c r="G201" s="70" t="e">
        <f t="shared" si="11"/>
        <v>#VALUE!</v>
      </c>
      <c r="H201" s="70" t="e">
        <f>_xlfn.IFS('WS-2, WS-3, &amp; WS-4'!$B$6='Watershed Precip Data'!$C$3,'Watershed Precip Data'!C203,'Watershed Precip Data'!$C$14='Watershed Precip Data'!$D$3,'Watershed Precip Data'!D203,'WS-2, WS-3, &amp; WS-4'!$B$6='Watershed Precip Data'!$E$3,'Watershed Precip Data'!E203,'WS-2, WS-3, &amp; WS-4'!$B$6='Watershed Precip Data'!$F$3,'Watershed Precip Data'!F203,'WS-2, WS-3, &amp; WS-4'!$B$6='Watershed Precip Data'!$G$3,'Watershed Precip Data'!G203,'Watershed Precip Data'!$C$14='Watershed Precip Data'!$H$3,'Watershed Precip Data'!H203,'WS-2, WS-3, &amp; WS-4'!$B$6='Watershed Precip Data'!$I$3,'Watershed Precip Data'!I203,'WS-2, WS-3, &amp; WS-4'!$B$6='Watershed Precip Data'!$J$3,'Watershed Precip Data'!J203,'WS-2, WS-3, &amp; WS-4'!$B$6='Watershed Precip Data'!$K$3,'Watershed Precip Data'!K203)</f>
        <v>#N/A</v>
      </c>
      <c r="I201" s="239" t="e">
        <f>MIN((($L$3*('WS-2, WS-3, &amp; WS-4'!$B$26/43560))),(G201+C201))</f>
        <v>#N/A</v>
      </c>
    </row>
    <row r="202" spans="1:9">
      <c r="A202" s="19">
        <v>7</v>
      </c>
      <c r="B202" s="18">
        <v>18</v>
      </c>
      <c r="C202" s="70" t="e">
        <f>'WS-2, WS-3, &amp; WS-4'!$B$28*'Water Supply Calcs'!$N$7*H202</f>
        <v>#VALUE!</v>
      </c>
      <c r="D202" s="70">
        <v>0</v>
      </c>
      <c r="E202" s="70" t="e">
        <f t="shared" si="9"/>
        <v>#VALUE!</v>
      </c>
      <c r="F202" s="71" t="e">
        <f t="shared" si="10"/>
        <v>#VALUE!</v>
      </c>
      <c r="G202" s="70" t="e">
        <f t="shared" si="11"/>
        <v>#VALUE!</v>
      </c>
      <c r="H202" s="70" t="e">
        <f>_xlfn.IFS('WS-2, WS-3, &amp; WS-4'!$B$6='Watershed Precip Data'!$C$3,'Watershed Precip Data'!C204,'Watershed Precip Data'!$C$14='Watershed Precip Data'!$D$3,'Watershed Precip Data'!D204,'WS-2, WS-3, &amp; WS-4'!$B$6='Watershed Precip Data'!$E$3,'Watershed Precip Data'!E204,'WS-2, WS-3, &amp; WS-4'!$B$6='Watershed Precip Data'!$F$3,'Watershed Precip Data'!F204,'WS-2, WS-3, &amp; WS-4'!$B$6='Watershed Precip Data'!$G$3,'Watershed Precip Data'!G204,'Watershed Precip Data'!$C$14='Watershed Precip Data'!$H$3,'Watershed Precip Data'!H204,'WS-2, WS-3, &amp; WS-4'!$B$6='Watershed Precip Data'!$I$3,'Watershed Precip Data'!I204,'WS-2, WS-3, &amp; WS-4'!$B$6='Watershed Precip Data'!$J$3,'Watershed Precip Data'!J204,'WS-2, WS-3, &amp; WS-4'!$B$6='Watershed Precip Data'!$K$3,'Watershed Precip Data'!K204)</f>
        <v>#N/A</v>
      </c>
      <c r="I202" s="239" t="e">
        <f>MIN((($L$3*('WS-2, WS-3, &amp; WS-4'!$B$26/43560))),(G202+C202))</f>
        <v>#N/A</v>
      </c>
    </row>
    <row r="203" spans="1:9">
      <c r="A203" s="19">
        <v>7</v>
      </c>
      <c r="B203" s="18">
        <v>19</v>
      </c>
      <c r="C203" s="70" t="e">
        <f>'WS-2, WS-3, &amp; WS-4'!$B$28*'Water Supply Calcs'!$N$7*H203</f>
        <v>#VALUE!</v>
      </c>
      <c r="D203" s="70">
        <v>0</v>
      </c>
      <c r="E203" s="70" t="e">
        <f t="shared" si="9"/>
        <v>#VALUE!</v>
      </c>
      <c r="F203" s="71" t="e">
        <f t="shared" si="10"/>
        <v>#VALUE!</v>
      </c>
      <c r="G203" s="70" t="e">
        <f t="shared" si="11"/>
        <v>#VALUE!</v>
      </c>
      <c r="H203" s="70" t="e">
        <f>_xlfn.IFS('WS-2, WS-3, &amp; WS-4'!$B$6='Watershed Precip Data'!$C$3,'Watershed Precip Data'!C205,'Watershed Precip Data'!$C$14='Watershed Precip Data'!$D$3,'Watershed Precip Data'!D205,'WS-2, WS-3, &amp; WS-4'!$B$6='Watershed Precip Data'!$E$3,'Watershed Precip Data'!E205,'WS-2, WS-3, &amp; WS-4'!$B$6='Watershed Precip Data'!$F$3,'Watershed Precip Data'!F205,'WS-2, WS-3, &amp; WS-4'!$B$6='Watershed Precip Data'!$G$3,'Watershed Precip Data'!G205,'Watershed Precip Data'!$C$14='Watershed Precip Data'!$H$3,'Watershed Precip Data'!H205,'WS-2, WS-3, &amp; WS-4'!$B$6='Watershed Precip Data'!$I$3,'Watershed Precip Data'!I205,'WS-2, WS-3, &amp; WS-4'!$B$6='Watershed Precip Data'!$J$3,'Watershed Precip Data'!J205,'WS-2, WS-3, &amp; WS-4'!$B$6='Watershed Precip Data'!$K$3,'Watershed Precip Data'!K205)</f>
        <v>#N/A</v>
      </c>
      <c r="I203" s="239" t="e">
        <f>MIN((($L$3*('WS-2, WS-3, &amp; WS-4'!$B$26/43560))),(G203+C203))</f>
        <v>#N/A</v>
      </c>
    </row>
    <row r="204" spans="1:9">
      <c r="A204" s="19">
        <v>7</v>
      </c>
      <c r="B204" s="18">
        <v>20</v>
      </c>
      <c r="C204" s="70" t="e">
        <f>'WS-2, WS-3, &amp; WS-4'!$B$28*'Water Supply Calcs'!$N$7*H204</f>
        <v>#VALUE!</v>
      </c>
      <c r="D204" s="70">
        <v>0</v>
      </c>
      <c r="E204" s="70" t="e">
        <f t="shared" si="9"/>
        <v>#VALUE!</v>
      </c>
      <c r="F204" s="71" t="e">
        <f t="shared" si="10"/>
        <v>#VALUE!</v>
      </c>
      <c r="G204" s="70" t="e">
        <f t="shared" si="11"/>
        <v>#VALUE!</v>
      </c>
      <c r="H204" s="70" t="e">
        <f>_xlfn.IFS('WS-2, WS-3, &amp; WS-4'!$B$6='Watershed Precip Data'!$C$3,'Watershed Precip Data'!C206,'Watershed Precip Data'!$C$14='Watershed Precip Data'!$D$3,'Watershed Precip Data'!D206,'WS-2, WS-3, &amp; WS-4'!$B$6='Watershed Precip Data'!$E$3,'Watershed Precip Data'!E206,'WS-2, WS-3, &amp; WS-4'!$B$6='Watershed Precip Data'!$F$3,'Watershed Precip Data'!F206,'WS-2, WS-3, &amp; WS-4'!$B$6='Watershed Precip Data'!$G$3,'Watershed Precip Data'!G206,'Watershed Precip Data'!$C$14='Watershed Precip Data'!$H$3,'Watershed Precip Data'!H206,'WS-2, WS-3, &amp; WS-4'!$B$6='Watershed Precip Data'!$I$3,'Watershed Precip Data'!I206,'WS-2, WS-3, &amp; WS-4'!$B$6='Watershed Precip Data'!$J$3,'Watershed Precip Data'!J206,'WS-2, WS-3, &amp; WS-4'!$B$6='Watershed Precip Data'!$K$3,'Watershed Precip Data'!K206)</f>
        <v>#N/A</v>
      </c>
      <c r="I204" s="239" t="e">
        <f>MIN((($L$3*('WS-2, WS-3, &amp; WS-4'!$B$26/43560))),(G204+C204))</f>
        <v>#N/A</v>
      </c>
    </row>
    <row r="205" spans="1:9">
      <c r="A205" s="19">
        <v>7</v>
      </c>
      <c r="B205" s="18">
        <v>21</v>
      </c>
      <c r="C205" s="70" t="e">
        <f>'WS-2, WS-3, &amp; WS-4'!$B$28*'Water Supply Calcs'!$N$7*H205</f>
        <v>#VALUE!</v>
      </c>
      <c r="D205" s="70">
        <v>0</v>
      </c>
      <c r="E205" s="70" t="e">
        <f t="shared" si="9"/>
        <v>#VALUE!</v>
      </c>
      <c r="F205" s="71" t="e">
        <f t="shared" si="10"/>
        <v>#VALUE!</v>
      </c>
      <c r="G205" s="70" t="e">
        <f t="shared" si="11"/>
        <v>#VALUE!</v>
      </c>
      <c r="H205" s="70" t="e">
        <f>_xlfn.IFS('WS-2, WS-3, &amp; WS-4'!$B$6='Watershed Precip Data'!$C$3,'Watershed Precip Data'!C207,'Watershed Precip Data'!$C$14='Watershed Precip Data'!$D$3,'Watershed Precip Data'!D207,'WS-2, WS-3, &amp; WS-4'!$B$6='Watershed Precip Data'!$E$3,'Watershed Precip Data'!E207,'WS-2, WS-3, &amp; WS-4'!$B$6='Watershed Precip Data'!$F$3,'Watershed Precip Data'!F207,'WS-2, WS-3, &amp; WS-4'!$B$6='Watershed Precip Data'!$G$3,'Watershed Precip Data'!G207,'Watershed Precip Data'!$C$14='Watershed Precip Data'!$H$3,'Watershed Precip Data'!H207,'WS-2, WS-3, &amp; WS-4'!$B$6='Watershed Precip Data'!$I$3,'Watershed Precip Data'!I207,'WS-2, WS-3, &amp; WS-4'!$B$6='Watershed Precip Data'!$J$3,'Watershed Precip Data'!J207,'WS-2, WS-3, &amp; WS-4'!$B$6='Watershed Precip Data'!$K$3,'Watershed Precip Data'!K207)</f>
        <v>#N/A</v>
      </c>
      <c r="I205" s="239" t="e">
        <f>MIN((($L$3*('WS-2, WS-3, &amp; WS-4'!$B$26/43560))),(G205+C205))</f>
        <v>#N/A</v>
      </c>
    </row>
    <row r="206" spans="1:9">
      <c r="A206" s="19">
        <v>7</v>
      </c>
      <c r="B206" s="18">
        <v>22</v>
      </c>
      <c r="C206" s="70" t="e">
        <f>'WS-2, WS-3, &amp; WS-4'!$B$28*'Water Supply Calcs'!$N$7*H206</f>
        <v>#VALUE!</v>
      </c>
      <c r="D206" s="70">
        <v>0</v>
      </c>
      <c r="E206" s="70" t="e">
        <f t="shared" si="9"/>
        <v>#VALUE!</v>
      </c>
      <c r="F206" s="71" t="e">
        <f t="shared" si="10"/>
        <v>#VALUE!</v>
      </c>
      <c r="G206" s="70" t="e">
        <f t="shared" si="11"/>
        <v>#VALUE!</v>
      </c>
      <c r="H206" s="70" t="e">
        <f>_xlfn.IFS('WS-2, WS-3, &amp; WS-4'!$B$6='Watershed Precip Data'!$C$3,'Watershed Precip Data'!C208,'Watershed Precip Data'!$C$14='Watershed Precip Data'!$D$3,'Watershed Precip Data'!D208,'WS-2, WS-3, &amp; WS-4'!$B$6='Watershed Precip Data'!$E$3,'Watershed Precip Data'!E208,'WS-2, WS-3, &amp; WS-4'!$B$6='Watershed Precip Data'!$F$3,'Watershed Precip Data'!F208,'WS-2, WS-3, &amp; WS-4'!$B$6='Watershed Precip Data'!$G$3,'Watershed Precip Data'!G208,'Watershed Precip Data'!$C$14='Watershed Precip Data'!$H$3,'Watershed Precip Data'!H208,'WS-2, WS-3, &amp; WS-4'!$B$6='Watershed Precip Data'!$I$3,'Watershed Precip Data'!I208,'WS-2, WS-3, &amp; WS-4'!$B$6='Watershed Precip Data'!$J$3,'Watershed Precip Data'!J208,'WS-2, WS-3, &amp; WS-4'!$B$6='Watershed Precip Data'!$K$3,'Watershed Precip Data'!K208)</f>
        <v>#N/A</v>
      </c>
      <c r="I206" s="239" t="e">
        <f>MIN((($L$3*('WS-2, WS-3, &amp; WS-4'!$B$26/43560))),(G206+C206))</f>
        <v>#N/A</v>
      </c>
    </row>
    <row r="207" spans="1:9">
      <c r="A207" s="19">
        <v>7</v>
      </c>
      <c r="B207" s="18">
        <v>23</v>
      </c>
      <c r="C207" s="70" t="e">
        <f>'WS-2, WS-3, &amp; WS-4'!$B$28*'Water Supply Calcs'!$N$7*H207</f>
        <v>#VALUE!</v>
      </c>
      <c r="D207" s="70">
        <v>0</v>
      </c>
      <c r="E207" s="70" t="e">
        <f t="shared" si="9"/>
        <v>#VALUE!</v>
      </c>
      <c r="F207" s="71" t="e">
        <f t="shared" si="10"/>
        <v>#VALUE!</v>
      </c>
      <c r="G207" s="70" t="e">
        <f t="shared" si="11"/>
        <v>#VALUE!</v>
      </c>
      <c r="H207" s="70" t="e">
        <f>_xlfn.IFS('WS-2, WS-3, &amp; WS-4'!$B$6='Watershed Precip Data'!$C$3,'Watershed Precip Data'!C209,'Watershed Precip Data'!$C$14='Watershed Precip Data'!$D$3,'Watershed Precip Data'!D209,'WS-2, WS-3, &amp; WS-4'!$B$6='Watershed Precip Data'!$E$3,'Watershed Precip Data'!E209,'WS-2, WS-3, &amp; WS-4'!$B$6='Watershed Precip Data'!$F$3,'Watershed Precip Data'!F209,'WS-2, WS-3, &amp; WS-4'!$B$6='Watershed Precip Data'!$G$3,'Watershed Precip Data'!G209,'Watershed Precip Data'!$C$14='Watershed Precip Data'!$H$3,'Watershed Precip Data'!H209,'WS-2, WS-3, &amp; WS-4'!$B$6='Watershed Precip Data'!$I$3,'Watershed Precip Data'!I209,'WS-2, WS-3, &amp; WS-4'!$B$6='Watershed Precip Data'!$J$3,'Watershed Precip Data'!J209,'WS-2, WS-3, &amp; WS-4'!$B$6='Watershed Precip Data'!$K$3,'Watershed Precip Data'!K209)</f>
        <v>#N/A</v>
      </c>
      <c r="I207" s="239" t="e">
        <f>MIN((($L$3*('WS-2, WS-3, &amp; WS-4'!$B$26/43560))),(G207+C207))</f>
        <v>#N/A</v>
      </c>
    </row>
    <row r="208" spans="1:9">
      <c r="A208" s="19">
        <v>7</v>
      </c>
      <c r="B208" s="18">
        <v>24</v>
      </c>
      <c r="C208" s="70" t="e">
        <f>'WS-2, WS-3, &amp; WS-4'!$B$28*'Water Supply Calcs'!$N$7*H208</f>
        <v>#VALUE!</v>
      </c>
      <c r="D208" s="70">
        <v>0</v>
      </c>
      <c r="E208" s="70" t="e">
        <f t="shared" si="9"/>
        <v>#VALUE!</v>
      </c>
      <c r="F208" s="71" t="e">
        <f t="shared" si="10"/>
        <v>#VALUE!</v>
      </c>
      <c r="G208" s="70" t="e">
        <f t="shared" si="11"/>
        <v>#VALUE!</v>
      </c>
      <c r="H208" s="70" t="e">
        <f>_xlfn.IFS('WS-2, WS-3, &amp; WS-4'!$B$6='Watershed Precip Data'!$C$3,'Watershed Precip Data'!C210,'Watershed Precip Data'!$C$14='Watershed Precip Data'!$D$3,'Watershed Precip Data'!D210,'WS-2, WS-3, &amp; WS-4'!$B$6='Watershed Precip Data'!$E$3,'Watershed Precip Data'!E210,'WS-2, WS-3, &amp; WS-4'!$B$6='Watershed Precip Data'!$F$3,'Watershed Precip Data'!F210,'WS-2, WS-3, &amp; WS-4'!$B$6='Watershed Precip Data'!$G$3,'Watershed Precip Data'!G210,'Watershed Precip Data'!$C$14='Watershed Precip Data'!$H$3,'Watershed Precip Data'!H210,'WS-2, WS-3, &amp; WS-4'!$B$6='Watershed Precip Data'!$I$3,'Watershed Precip Data'!I210,'WS-2, WS-3, &amp; WS-4'!$B$6='Watershed Precip Data'!$J$3,'Watershed Precip Data'!J210,'WS-2, WS-3, &amp; WS-4'!$B$6='Watershed Precip Data'!$K$3,'Watershed Precip Data'!K210)</f>
        <v>#N/A</v>
      </c>
      <c r="I208" s="239" t="e">
        <f>MIN((($L$3*('WS-2, WS-3, &amp; WS-4'!$B$26/43560))),(G208+C208))</f>
        <v>#N/A</v>
      </c>
    </row>
    <row r="209" spans="1:9">
      <c r="A209" s="19">
        <v>7</v>
      </c>
      <c r="B209" s="18">
        <v>25</v>
      </c>
      <c r="C209" s="70" t="e">
        <f>'WS-2, WS-3, &amp; WS-4'!$B$28*'Water Supply Calcs'!$N$7*H209</f>
        <v>#VALUE!</v>
      </c>
      <c r="D209" s="70">
        <v>0</v>
      </c>
      <c r="E209" s="70" t="e">
        <f t="shared" si="9"/>
        <v>#VALUE!</v>
      </c>
      <c r="F209" s="71" t="e">
        <f t="shared" si="10"/>
        <v>#VALUE!</v>
      </c>
      <c r="G209" s="70" t="e">
        <f t="shared" si="11"/>
        <v>#VALUE!</v>
      </c>
      <c r="H209" s="70" t="e">
        <f>_xlfn.IFS('WS-2, WS-3, &amp; WS-4'!$B$6='Watershed Precip Data'!$C$3,'Watershed Precip Data'!C211,'Watershed Precip Data'!$C$14='Watershed Precip Data'!$D$3,'Watershed Precip Data'!D211,'WS-2, WS-3, &amp; WS-4'!$B$6='Watershed Precip Data'!$E$3,'Watershed Precip Data'!E211,'WS-2, WS-3, &amp; WS-4'!$B$6='Watershed Precip Data'!$F$3,'Watershed Precip Data'!F211,'WS-2, WS-3, &amp; WS-4'!$B$6='Watershed Precip Data'!$G$3,'Watershed Precip Data'!G211,'Watershed Precip Data'!$C$14='Watershed Precip Data'!$H$3,'Watershed Precip Data'!H211,'WS-2, WS-3, &amp; WS-4'!$B$6='Watershed Precip Data'!$I$3,'Watershed Precip Data'!I211,'WS-2, WS-3, &amp; WS-4'!$B$6='Watershed Precip Data'!$J$3,'Watershed Precip Data'!J211,'WS-2, WS-3, &amp; WS-4'!$B$6='Watershed Precip Data'!$K$3,'Watershed Precip Data'!K211)</f>
        <v>#N/A</v>
      </c>
      <c r="I209" s="239" t="e">
        <f>MIN((($L$3*('WS-2, WS-3, &amp; WS-4'!$B$26/43560))),(G209+C209))</f>
        <v>#N/A</v>
      </c>
    </row>
    <row r="210" spans="1:9">
      <c r="A210" s="19">
        <v>7</v>
      </c>
      <c r="B210" s="18">
        <v>26</v>
      </c>
      <c r="C210" s="70" t="e">
        <f>'WS-2, WS-3, &amp; WS-4'!$B$28*'Water Supply Calcs'!$N$7*H210</f>
        <v>#VALUE!</v>
      </c>
      <c r="D210" s="70">
        <v>0</v>
      </c>
      <c r="E210" s="70" t="e">
        <f t="shared" si="9"/>
        <v>#VALUE!</v>
      </c>
      <c r="F210" s="71" t="e">
        <f t="shared" si="10"/>
        <v>#VALUE!</v>
      </c>
      <c r="G210" s="70" t="e">
        <f t="shared" si="11"/>
        <v>#VALUE!</v>
      </c>
      <c r="H210" s="70" t="e">
        <f>_xlfn.IFS('WS-2, WS-3, &amp; WS-4'!$B$6='Watershed Precip Data'!$C$3,'Watershed Precip Data'!C212,'Watershed Precip Data'!$C$14='Watershed Precip Data'!$D$3,'Watershed Precip Data'!D212,'WS-2, WS-3, &amp; WS-4'!$B$6='Watershed Precip Data'!$E$3,'Watershed Precip Data'!E212,'WS-2, WS-3, &amp; WS-4'!$B$6='Watershed Precip Data'!$F$3,'Watershed Precip Data'!F212,'WS-2, WS-3, &amp; WS-4'!$B$6='Watershed Precip Data'!$G$3,'Watershed Precip Data'!G212,'Watershed Precip Data'!$C$14='Watershed Precip Data'!$H$3,'Watershed Precip Data'!H212,'WS-2, WS-3, &amp; WS-4'!$B$6='Watershed Precip Data'!$I$3,'Watershed Precip Data'!I212,'WS-2, WS-3, &amp; WS-4'!$B$6='Watershed Precip Data'!$J$3,'Watershed Precip Data'!J212,'WS-2, WS-3, &amp; WS-4'!$B$6='Watershed Precip Data'!$K$3,'Watershed Precip Data'!K212)</f>
        <v>#N/A</v>
      </c>
      <c r="I210" s="239" t="e">
        <f>MIN((($L$3*('WS-2, WS-3, &amp; WS-4'!$B$26/43560))),(G210+C210))</f>
        <v>#N/A</v>
      </c>
    </row>
    <row r="211" spans="1:9">
      <c r="A211" s="19">
        <v>7</v>
      </c>
      <c r="B211" s="18">
        <v>27</v>
      </c>
      <c r="C211" s="70" t="e">
        <f>'WS-2, WS-3, &amp; WS-4'!$B$28*'Water Supply Calcs'!$N$7*H211</f>
        <v>#VALUE!</v>
      </c>
      <c r="D211" s="70">
        <v>0</v>
      </c>
      <c r="E211" s="70" t="e">
        <f t="shared" si="9"/>
        <v>#VALUE!</v>
      </c>
      <c r="F211" s="71" t="e">
        <f t="shared" si="10"/>
        <v>#VALUE!</v>
      </c>
      <c r="G211" s="70" t="e">
        <f t="shared" si="11"/>
        <v>#VALUE!</v>
      </c>
      <c r="H211" s="70" t="e">
        <f>_xlfn.IFS('WS-2, WS-3, &amp; WS-4'!$B$6='Watershed Precip Data'!$C$3,'Watershed Precip Data'!C213,'Watershed Precip Data'!$C$14='Watershed Precip Data'!$D$3,'Watershed Precip Data'!D213,'WS-2, WS-3, &amp; WS-4'!$B$6='Watershed Precip Data'!$E$3,'Watershed Precip Data'!E213,'WS-2, WS-3, &amp; WS-4'!$B$6='Watershed Precip Data'!$F$3,'Watershed Precip Data'!F213,'WS-2, WS-3, &amp; WS-4'!$B$6='Watershed Precip Data'!$G$3,'Watershed Precip Data'!G213,'Watershed Precip Data'!$C$14='Watershed Precip Data'!$H$3,'Watershed Precip Data'!H213,'WS-2, WS-3, &amp; WS-4'!$B$6='Watershed Precip Data'!$I$3,'Watershed Precip Data'!I213,'WS-2, WS-3, &amp; WS-4'!$B$6='Watershed Precip Data'!$J$3,'Watershed Precip Data'!J213,'WS-2, WS-3, &amp; WS-4'!$B$6='Watershed Precip Data'!$K$3,'Watershed Precip Data'!K213)</f>
        <v>#N/A</v>
      </c>
      <c r="I211" s="239" t="e">
        <f>MIN((($L$3*('WS-2, WS-3, &amp; WS-4'!$B$26/43560))),(G211+C211))</f>
        <v>#N/A</v>
      </c>
    </row>
    <row r="212" spans="1:9">
      <c r="A212" s="19">
        <v>7</v>
      </c>
      <c r="B212" s="18">
        <v>28</v>
      </c>
      <c r="C212" s="70" t="e">
        <f>'WS-2, WS-3, &amp; WS-4'!$B$28*'Water Supply Calcs'!$N$7*H212</f>
        <v>#VALUE!</v>
      </c>
      <c r="D212" s="70">
        <v>0</v>
      </c>
      <c r="E212" s="70" t="e">
        <f t="shared" si="9"/>
        <v>#VALUE!</v>
      </c>
      <c r="F212" s="71" t="e">
        <f t="shared" si="10"/>
        <v>#VALUE!</v>
      </c>
      <c r="G212" s="70" t="e">
        <f t="shared" si="11"/>
        <v>#VALUE!</v>
      </c>
      <c r="H212" s="70" t="e">
        <f>_xlfn.IFS('WS-2, WS-3, &amp; WS-4'!$B$6='Watershed Precip Data'!$C$3,'Watershed Precip Data'!C214,'Watershed Precip Data'!$C$14='Watershed Precip Data'!$D$3,'Watershed Precip Data'!D214,'WS-2, WS-3, &amp; WS-4'!$B$6='Watershed Precip Data'!$E$3,'Watershed Precip Data'!E214,'WS-2, WS-3, &amp; WS-4'!$B$6='Watershed Precip Data'!$F$3,'Watershed Precip Data'!F214,'WS-2, WS-3, &amp; WS-4'!$B$6='Watershed Precip Data'!$G$3,'Watershed Precip Data'!G214,'Watershed Precip Data'!$C$14='Watershed Precip Data'!$H$3,'Watershed Precip Data'!H214,'WS-2, WS-3, &amp; WS-4'!$B$6='Watershed Precip Data'!$I$3,'Watershed Precip Data'!I214,'WS-2, WS-3, &amp; WS-4'!$B$6='Watershed Precip Data'!$J$3,'Watershed Precip Data'!J214,'WS-2, WS-3, &amp; WS-4'!$B$6='Watershed Precip Data'!$K$3,'Watershed Precip Data'!K214)</f>
        <v>#N/A</v>
      </c>
      <c r="I212" s="239" t="e">
        <f>MIN((($L$3*('WS-2, WS-3, &amp; WS-4'!$B$26/43560))),(G212+C212))</f>
        <v>#N/A</v>
      </c>
    </row>
    <row r="213" spans="1:9">
      <c r="A213" s="19">
        <v>7</v>
      </c>
      <c r="B213" s="18">
        <v>29</v>
      </c>
      <c r="C213" s="70" t="e">
        <f>'WS-2, WS-3, &amp; WS-4'!$B$28*'Water Supply Calcs'!$N$7*H213</f>
        <v>#VALUE!</v>
      </c>
      <c r="D213" s="70">
        <v>0</v>
      </c>
      <c r="E213" s="70" t="e">
        <f t="shared" si="9"/>
        <v>#VALUE!</v>
      </c>
      <c r="F213" s="71" t="e">
        <f t="shared" si="10"/>
        <v>#VALUE!</v>
      </c>
      <c r="G213" s="70" t="e">
        <f t="shared" si="11"/>
        <v>#VALUE!</v>
      </c>
      <c r="H213" s="70" t="e">
        <f>_xlfn.IFS('WS-2, WS-3, &amp; WS-4'!$B$6='Watershed Precip Data'!$C$3,'Watershed Precip Data'!C215,'Watershed Precip Data'!$C$14='Watershed Precip Data'!$D$3,'Watershed Precip Data'!D215,'WS-2, WS-3, &amp; WS-4'!$B$6='Watershed Precip Data'!$E$3,'Watershed Precip Data'!E215,'WS-2, WS-3, &amp; WS-4'!$B$6='Watershed Precip Data'!$F$3,'Watershed Precip Data'!F215,'WS-2, WS-3, &amp; WS-4'!$B$6='Watershed Precip Data'!$G$3,'Watershed Precip Data'!G215,'Watershed Precip Data'!$C$14='Watershed Precip Data'!$H$3,'Watershed Precip Data'!H215,'WS-2, WS-3, &amp; WS-4'!$B$6='Watershed Precip Data'!$I$3,'Watershed Precip Data'!I215,'WS-2, WS-3, &amp; WS-4'!$B$6='Watershed Precip Data'!$J$3,'Watershed Precip Data'!J215,'WS-2, WS-3, &amp; WS-4'!$B$6='Watershed Precip Data'!$K$3,'Watershed Precip Data'!K215)</f>
        <v>#N/A</v>
      </c>
      <c r="I213" s="239" t="e">
        <f>MIN((($L$3*('WS-2, WS-3, &amp; WS-4'!$B$26/43560))),(G213+C213))</f>
        <v>#N/A</v>
      </c>
    </row>
    <row r="214" spans="1:9">
      <c r="A214" s="19">
        <v>7</v>
      </c>
      <c r="B214" s="18">
        <v>30</v>
      </c>
      <c r="C214" s="70" t="e">
        <f>'WS-2, WS-3, &amp; WS-4'!$B$28*'Water Supply Calcs'!$N$7*H214</f>
        <v>#VALUE!</v>
      </c>
      <c r="D214" s="70">
        <v>0</v>
      </c>
      <c r="E214" s="70" t="e">
        <f t="shared" si="9"/>
        <v>#VALUE!</v>
      </c>
      <c r="F214" s="71" t="e">
        <f t="shared" si="10"/>
        <v>#VALUE!</v>
      </c>
      <c r="G214" s="70" t="e">
        <f t="shared" si="11"/>
        <v>#VALUE!</v>
      </c>
      <c r="H214" s="70" t="e">
        <f>_xlfn.IFS('WS-2, WS-3, &amp; WS-4'!$B$6='Watershed Precip Data'!$C$3,'Watershed Precip Data'!C216,'Watershed Precip Data'!$C$14='Watershed Precip Data'!$D$3,'Watershed Precip Data'!D216,'WS-2, WS-3, &amp; WS-4'!$B$6='Watershed Precip Data'!$E$3,'Watershed Precip Data'!E216,'WS-2, WS-3, &amp; WS-4'!$B$6='Watershed Precip Data'!$F$3,'Watershed Precip Data'!F216,'WS-2, WS-3, &amp; WS-4'!$B$6='Watershed Precip Data'!$G$3,'Watershed Precip Data'!G216,'Watershed Precip Data'!$C$14='Watershed Precip Data'!$H$3,'Watershed Precip Data'!H216,'WS-2, WS-3, &amp; WS-4'!$B$6='Watershed Precip Data'!$I$3,'Watershed Precip Data'!I216,'WS-2, WS-3, &amp; WS-4'!$B$6='Watershed Precip Data'!$J$3,'Watershed Precip Data'!J216,'WS-2, WS-3, &amp; WS-4'!$B$6='Watershed Precip Data'!$K$3,'Watershed Precip Data'!K216)</f>
        <v>#N/A</v>
      </c>
      <c r="I214" s="239" t="e">
        <f>MIN((($L$3*('WS-2, WS-3, &amp; WS-4'!$B$26/43560))),(G214+C214))</f>
        <v>#N/A</v>
      </c>
    </row>
    <row r="215" spans="1:9">
      <c r="A215" s="19">
        <v>7</v>
      </c>
      <c r="B215" s="18">
        <v>31</v>
      </c>
      <c r="C215" s="70" t="e">
        <f>'WS-2, WS-3, &amp; WS-4'!$B$28*'Water Supply Calcs'!$N$7*H215</f>
        <v>#VALUE!</v>
      </c>
      <c r="D215" s="70">
        <v>0</v>
      </c>
      <c r="E215" s="70" t="e">
        <f t="shared" si="9"/>
        <v>#VALUE!</v>
      </c>
      <c r="F215" s="71" t="e">
        <f t="shared" si="10"/>
        <v>#VALUE!</v>
      </c>
      <c r="G215" s="70" t="e">
        <f t="shared" si="11"/>
        <v>#VALUE!</v>
      </c>
      <c r="H215" s="70" t="e">
        <f>_xlfn.IFS('WS-2, WS-3, &amp; WS-4'!$B$6='Watershed Precip Data'!$C$3,'Watershed Precip Data'!C217,'Watershed Precip Data'!$C$14='Watershed Precip Data'!$D$3,'Watershed Precip Data'!D217,'WS-2, WS-3, &amp; WS-4'!$B$6='Watershed Precip Data'!$E$3,'Watershed Precip Data'!E217,'WS-2, WS-3, &amp; WS-4'!$B$6='Watershed Precip Data'!$F$3,'Watershed Precip Data'!F217,'WS-2, WS-3, &amp; WS-4'!$B$6='Watershed Precip Data'!$G$3,'Watershed Precip Data'!G217,'Watershed Precip Data'!$C$14='Watershed Precip Data'!$H$3,'Watershed Precip Data'!H217,'WS-2, WS-3, &amp; WS-4'!$B$6='Watershed Precip Data'!$I$3,'Watershed Precip Data'!I217,'WS-2, WS-3, &amp; WS-4'!$B$6='Watershed Precip Data'!$J$3,'Watershed Precip Data'!J217,'WS-2, WS-3, &amp; WS-4'!$B$6='Watershed Precip Data'!$K$3,'Watershed Precip Data'!K217)</f>
        <v>#N/A</v>
      </c>
      <c r="I215" s="239" t="e">
        <f>MIN((($L$3*('WS-2, WS-3, &amp; WS-4'!$B$26/43560))),(G215+C215))</f>
        <v>#N/A</v>
      </c>
    </row>
    <row r="216" spans="1:9">
      <c r="A216" s="19">
        <v>8</v>
      </c>
      <c r="B216" s="18">
        <v>1</v>
      </c>
      <c r="C216" s="70" t="e">
        <f>'WS-2, WS-3, &amp; WS-4'!$B$28*'Water Supply Calcs'!$N$7*H216</f>
        <v>#VALUE!</v>
      </c>
      <c r="D216" s="70">
        <v>0</v>
      </c>
      <c r="E216" s="70" t="e">
        <f t="shared" si="9"/>
        <v>#VALUE!</v>
      </c>
      <c r="F216" s="71" t="e">
        <f t="shared" si="10"/>
        <v>#VALUE!</v>
      </c>
      <c r="G216" s="70" t="e">
        <f t="shared" si="11"/>
        <v>#VALUE!</v>
      </c>
      <c r="H216" s="70" t="e">
        <f>_xlfn.IFS('WS-2, WS-3, &amp; WS-4'!$B$6='Watershed Precip Data'!$C$3,'Watershed Precip Data'!C218,'Watershed Precip Data'!$C$14='Watershed Precip Data'!$D$3,'Watershed Precip Data'!D218,'WS-2, WS-3, &amp; WS-4'!$B$6='Watershed Precip Data'!$E$3,'Watershed Precip Data'!E218,'WS-2, WS-3, &amp; WS-4'!$B$6='Watershed Precip Data'!$F$3,'Watershed Precip Data'!F218,'WS-2, WS-3, &amp; WS-4'!$B$6='Watershed Precip Data'!$G$3,'Watershed Precip Data'!G218,'Watershed Precip Data'!$C$14='Watershed Precip Data'!$H$3,'Watershed Precip Data'!H218,'WS-2, WS-3, &amp; WS-4'!$B$6='Watershed Precip Data'!$I$3,'Watershed Precip Data'!I218,'WS-2, WS-3, &amp; WS-4'!$B$6='Watershed Precip Data'!$J$3,'Watershed Precip Data'!J218,'WS-2, WS-3, &amp; WS-4'!$B$6='Watershed Precip Data'!$K$3,'Watershed Precip Data'!K218)</f>
        <v>#N/A</v>
      </c>
      <c r="I216" s="239" t="e">
        <f>MIN((($L$3*('WS-2, WS-3, &amp; WS-4'!$B$26/43560))),(G216+C216))</f>
        <v>#N/A</v>
      </c>
    </row>
    <row r="217" spans="1:9">
      <c r="A217" s="19">
        <v>8</v>
      </c>
      <c r="B217" s="18">
        <v>2</v>
      </c>
      <c r="C217" s="70" t="e">
        <f>'WS-2, WS-3, &amp; WS-4'!$B$28*'Water Supply Calcs'!$N$7*H217</f>
        <v>#VALUE!</v>
      </c>
      <c r="D217" s="70">
        <v>0</v>
      </c>
      <c r="E217" s="70" t="e">
        <f t="shared" si="9"/>
        <v>#VALUE!</v>
      </c>
      <c r="F217" s="71" t="e">
        <f t="shared" si="10"/>
        <v>#VALUE!</v>
      </c>
      <c r="G217" s="70" t="e">
        <f t="shared" si="11"/>
        <v>#VALUE!</v>
      </c>
      <c r="H217" s="70" t="e">
        <f>_xlfn.IFS('WS-2, WS-3, &amp; WS-4'!$B$6='Watershed Precip Data'!$C$3,'Watershed Precip Data'!C219,'Watershed Precip Data'!$C$14='Watershed Precip Data'!$D$3,'Watershed Precip Data'!D219,'WS-2, WS-3, &amp; WS-4'!$B$6='Watershed Precip Data'!$E$3,'Watershed Precip Data'!E219,'WS-2, WS-3, &amp; WS-4'!$B$6='Watershed Precip Data'!$F$3,'Watershed Precip Data'!F219,'WS-2, WS-3, &amp; WS-4'!$B$6='Watershed Precip Data'!$G$3,'Watershed Precip Data'!G219,'Watershed Precip Data'!$C$14='Watershed Precip Data'!$H$3,'Watershed Precip Data'!H219,'WS-2, WS-3, &amp; WS-4'!$B$6='Watershed Precip Data'!$I$3,'Watershed Precip Data'!I219,'WS-2, WS-3, &amp; WS-4'!$B$6='Watershed Precip Data'!$J$3,'Watershed Precip Data'!J219,'WS-2, WS-3, &amp; WS-4'!$B$6='Watershed Precip Data'!$K$3,'Watershed Precip Data'!K219)</f>
        <v>#N/A</v>
      </c>
      <c r="I217" s="239" t="e">
        <f>MIN((($L$3*('WS-2, WS-3, &amp; WS-4'!$B$26/43560))),(G217+C217))</f>
        <v>#N/A</v>
      </c>
    </row>
    <row r="218" spans="1:9">
      <c r="A218" s="19">
        <v>8</v>
      </c>
      <c r="B218" s="18">
        <v>3</v>
      </c>
      <c r="C218" s="70" t="e">
        <f>'WS-2, WS-3, &amp; WS-4'!$B$28*'Water Supply Calcs'!$N$7*H218</f>
        <v>#VALUE!</v>
      </c>
      <c r="D218" s="70">
        <v>0</v>
      </c>
      <c r="E218" s="70" t="e">
        <f t="shared" si="9"/>
        <v>#VALUE!</v>
      </c>
      <c r="F218" s="71" t="e">
        <f t="shared" si="10"/>
        <v>#VALUE!</v>
      </c>
      <c r="G218" s="70" t="e">
        <f t="shared" si="11"/>
        <v>#VALUE!</v>
      </c>
      <c r="H218" s="70" t="e">
        <f>_xlfn.IFS('WS-2, WS-3, &amp; WS-4'!$B$6='Watershed Precip Data'!$C$3,'Watershed Precip Data'!C220,'Watershed Precip Data'!$C$14='Watershed Precip Data'!$D$3,'Watershed Precip Data'!D220,'WS-2, WS-3, &amp; WS-4'!$B$6='Watershed Precip Data'!$E$3,'Watershed Precip Data'!E220,'WS-2, WS-3, &amp; WS-4'!$B$6='Watershed Precip Data'!$F$3,'Watershed Precip Data'!F220,'WS-2, WS-3, &amp; WS-4'!$B$6='Watershed Precip Data'!$G$3,'Watershed Precip Data'!G220,'Watershed Precip Data'!$C$14='Watershed Precip Data'!$H$3,'Watershed Precip Data'!H220,'WS-2, WS-3, &amp; WS-4'!$B$6='Watershed Precip Data'!$I$3,'Watershed Precip Data'!I220,'WS-2, WS-3, &amp; WS-4'!$B$6='Watershed Precip Data'!$J$3,'Watershed Precip Data'!J220,'WS-2, WS-3, &amp; WS-4'!$B$6='Watershed Precip Data'!$K$3,'Watershed Precip Data'!K220)</f>
        <v>#N/A</v>
      </c>
      <c r="I218" s="239" t="e">
        <f>MIN((($L$3*('WS-2, WS-3, &amp; WS-4'!$B$26/43560))),(G218+C218))</f>
        <v>#N/A</v>
      </c>
    </row>
    <row r="219" spans="1:9">
      <c r="A219" s="19">
        <v>8</v>
      </c>
      <c r="B219" s="18">
        <v>4</v>
      </c>
      <c r="C219" s="70" t="e">
        <f>'WS-2, WS-3, &amp; WS-4'!$B$28*'Water Supply Calcs'!$N$7*H219</f>
        <v>#VALUE!</v>
      </c>
      <c r="D219" s="70">
        <v>0</v>
      </c>
      <c r="E219" s="70" t="e">
        <f t="shared" si="9"/>
        <v>#VALUE!</v>
      </c>
      <c r="F219" s="71" t="e">
        <f t="shared" si="10"/>
        <v>#VALUE!</v>
      </c>
      <c r="G219" s="70" t="e">
        <f t="shared" si="11"/>
        <v>#VALUE!</v>
      </c>
      <c r="H219" s="70" t="e">
        <f>_xlfn.IFS('WS-2, WS-3, &amp; WS-4'!$B$6='Watershed Precip Data'!$C$3,'Watershed Precip Data'!C221,'Watershed Precip Data'!$C$14='Watershed Precip Data'!$D$3,'Watershed Precip Data'!D221,'WS-2, WS-3, &amp; WS-4'!$B$6='Watershed Precip Data'!$E$3,'Watershed Precip Data'!E221,'WS-2, WS-3, &amp; WS-4'!$B$6='Watershed Precip Data'!$F$3,'Watershed Precip Data'!F221,'WS-2, WS-3, &amp; WS-4'!$B$6='Watershed Precip Data'!$G$3,'Watershed Precip Data'!G221,'Watershed Precip Data'!$C$14='Watershed Precip Data'!$H$3,'Watershed Precip Data'!H221,'WS-2, WS-3, &amp; WS-4'!$B$6='Watershed Precip Data'!$I$3,'Watershed Precip Data'!I221,'WS-2, WS-3, &amp; WS-4'!$B$6='Watershed Precip Data'!$J$3,'Watershed Precip Data'!J221,'WS-2, WS-3, &amp; WS-4'!$B$6='Watershed Precip Data'!$K$3,'Watershed Precip Data'!K221)</f>
        <v>#N/A</v>
      </c>
      <c r="I219" s="239" t="e">
        <f>MIN((($L$3*('WS-2, WS-3, &amp; WS-4'!$B$26/43560))),(G219+C219))</f>
        <v>#N/A</v>
      </c>
    </row>
    <row r="220" spans="1:9">
      <c r="A220" s="19">
        <v>8</v>
      </c>
      <c r="B220" s="18">
        <v>5</v>
      </c>
      <c r="C220" s="70" t="e">
        <f>'WS-2, WS-3, &amp; WS-4'!$B$28*'Water Supply Calcs'!$N$7*H220</f>
        <v>#VALUE!</v>
      </c>
      <c r="D220" s="70">
        <v>0</v>
      </c>
      <c r="E220" s="70" t="e">
        <f t="shared" si="9"/>
        <v>#VALUE!</v>
      </c>
      <c r="F220" s="71" t="e">
        <f t="shared" si="10"/>
        <v>#VALUE!</v>
      </c>
      <c r="G220" s="70" t="e">
        <f t="shared" si="11"/>
        <v>#VALUE!</v>
      </c>
      <c r="H220" s="70" t="e">
        <f>_xlfn.IFS('WS-2, WS-3, &amp; WS-4'!$B$6='Watershed Precip Data'!$C$3,'Watershed Precip Data'!C222,'Watershed Precip Data'!$C$14='Watershed Precip Data'!$D$3,'Watershed Precip Data'!D222,'WS-2, WS-3, &amp; WS-4'!$B$6='Watershed Precip Data'!$E$3,'Watershed Precip Data'!E222,'WS-2, WS-3, &amp; WS-4'!$B$6='Watershed Precip Data'!$F$3,'Watershed Precip Data'!F222,'WS-2, WS-3, &amp; WS-4'!$B$6='Watershed Precip Data'!$G$3,'Watershed Precip Data'!G222,'Watershed Precip Data'!$C$14='Watershed Precip Data'!$H$3,'Watershed Precip Data'!H222,'WS-2, WS-3, &amp; WS-4'!$B$6='Watershed Precip Data'!$I$3,'Watershed Precip Data'!I222,'WS-2, WS-3, &amp; WS-4'!$B$6='Watershed Precip Data'!$J$3,'Watershed Precip Data'!J222,'WS-2, WS-3, &amp; WS-4'!$B$6='Watershed Precip Data'!$K$3,'Watershed Precip Data'!K222)</f>
        <v>#N/A</v>
      </c>
      <c r="I220" s="239" t="e">
        <f>MIN((($L$3*('WS-2, WS-3, &amp; WS-4'!$B$26/43560))),(G220+C220))</f>
        <v>#N/A</v>
      </c>
    </row>
    <row r="221" spans="1:9">
      <c r="A221" s="19">
        <v>8</v>
      </c>
      <c r="B221" s="18">
        <v>6</v>
      </c>
      <c r="C221" s="70" t="e">
        <f>'WS-2, WS-3, &amp; WS-4'!$B$28*'Water Supply Calcs'!$N$7*H221</f>
        <v>#VALUE!</v>
      </c>
      <c r="D221" s="70">
        <v>0</v>
      </c>
      <c r="E221" s="70" t="e">
        <f t="shared" si="9"/>
        <v>#VALUE!</v>
      </c>
      <c r="F221" s="71" t="e">
        <f t="shared" si="10"/>
        <v>#VALUE!</v>
      </c>
      <c r="G221" s="70" t="e">
        <f t="shared" si="11"/>
        <v>#VALUE!</v>
      </c>
      <c r="H221" s="70" t="e">
        <f>_xlfn.IFS('WS-2, WS-3, &amp; WS-4'!$B$6='Watershed Precip Data'!$C$3,'Watershed Precip Data'!C223,'Watershed Precip Data'!$C$14='Watershed Precip Data'!$D$3,'Watershed Precip Data'!D223,'WS-2, WS-3, &amp; WS-4'!$B$6='Watershed Precip Data'!$E$3,'Watershed Precip Data'!E223,'WS-2, WS-3, &amp; WS-4'!$B$6='Watershed Precip Data'!$F$3,'Watershed Precip Data'!F223,'WS-2, WS-3, &amp; WS-4'!$B$6='Watershed Precip Data'!$G$3,'Watershed Precip Data'!G223,'Watershed Precip Data'!$C$14='Watershed Precip Data'!$H$3,'Watershed Precip Data'!H223,'WS-2, WS-3, &amp; WS-4'!$B$6='Watershed Precip Data'!$I$3,'Watershed Precip Data'!I223,'WS-2, WS-3, &amp; WS-4'!$B$6='Watershed Precip Data'!$J$3,'Watershed Precip Data'!J223,'WS-2, WS-3, &amp; WS-4'!$B$6='Watershed Precip Data'!$K$3,'Watershed Precip Data'!K223)</f>
        <v>#N/A</v>
      </c>
      <c r="I221" s="239" t="e">
        <f>MIN((($L$3*('WS-2, WS-3, &amp; WS-4'!$B$26/43560))),(G221+C221))</f>
        <v>#N/A</v>
      </c>
    </row>
    <row r="222" spans="1:9">
      <c r="A222" s="19">
        <v>8</v>
      </c>
      <c r="B222" s="18">
        <v>7</v>
      </c>
      <c r="C222" s="70" t="e">
        <f>'WS-2, WS-3, &amp; WS-4'!$B$28*'Water Supply Calcs'!$N$7*H222</f>
        <v>#VALUE!</v>
      </c>
      <c r="D222" s="70">
        <v>0</v>
      </c>
      <c r="E222" s="70" t="e">
        <f t="shared" si="9"/>
        <v>#VALUE!</v>
      </c>
      <c r="F222" s="71" t="e">
        <f t="shared" si="10"/>
        <v>#VALUE!</v>
      </c>
      <c r="G222" s="70" t="e">
        <f t="shared" si="11"/>
        <v>#VALUE!</v>
      </c>
      <c r="H222" s="70" t="e">
        <f>_xlfn.IFS('WS-2, WS-3, &amp; WS-4'!$B$6='Watershed Precip Data'!$C$3,'Watershed Precip Data'!C224,'Watershed Precip Data'!$C$14='Watershed Precip Data'!$D$3,'Watershed Precip Data'!D224,'WS-2, WS-3, &amp; WS-4'!$B$6='Watershed Precip Data'!$E$3,'Watershed Precip Data'!E224,'WS-2, WS-3, &amp; WS-4'!$B$6='Watershed Precip Data'!$F$3,'Watershed Precip Data'!F224,'WS-2, WS-3, &amp; WS-4'!$B$6='Watershed Precip Data'!$G$3,'Watershed Precip Data'!G224,'Watershed Precip Data'!$C$14='Watershed Precip Data'!$H$3,'Watershed Precip Data'!H224,'WS-2, WS-3, &amp; WS-4'!$B$6='Watershed Precip Data'!$I$3,'Watershed Precip Data'!I224,'WS-2, WS-3, &amp; WS-4'!$B$6='Watershed Precip Data'!$J$3,'Watershed Precip Data'!J224,'WS-2, WS-3, &amp; WS-4'!$B$6='Watershed Precip Data'!$K$3,'Watershed Precip Data'!K224)</f>
        <v>#N/A</v>
      </c>
      <c r="I222" s="239" t="e">
        <f>MIN((($L$3*('WS-2, WS-3, &amp; WS-4'!$B$26/43560))),(G222+C222))</f>
        <v>#N/A</v>
      </c>
    </row>
    <row r="223" spans="1:9">
      <c r="A223" s="19">
        <v>8</v>
      </c>
      <c r="B223" s="18">
        <v>8</v>
      </c>
      <c r="C223" s="70" t="e">
        <f>'WS-2, WS-3, &amp; WS-4'!$B$28*'Water Supply Calcs'!$N$7*H223</f>
        <v>#VALUE!</v>
      </c>
      <c r="D223" s="70">
        <v>0</v>
      </c>
      <c r="E223" s="70" t="e">
        <f t="shared" si="9"/>
        <v>#VALUE!</v>
      </c>
      <c r="F223" s="71" t="e">
        <f t="shared" si="10"/>
        <v>#VALUE!</v>
      </c>
      <c r="G223" s="70" t="e">
        <f t="shared" si="11"/>
        <v>#VALUE!</v>
      </c>
      <c r="H223" s="70" t="e">
        <f>_xlfn.IFS('WS-2, WS-3, &amp; WS-4'!$B$6='Watershed Precip Data'!$C$3,'Watershed Precip Data'!C225,'Watershed Precip Data'!$C$14='Watershed Precip Data'!$D$3,'Watershed Precip Data'!D225,'WS-2, WS-3, &amp; WS-4'!$B$6='Watershed Precip Data'!$E$3,'Watershed Precip Data'!E225,'WS-2, WS-3, &amp; WS-4'!$B$6='Watershed Precip Data'!$F$3,'Watershed Precip Data'!F225,'WS-2, WS-3, &amp; WS-4'!$B$6='Watershed Precip Data'!$G$3,'Watershed Precip Data'!G225,'Watershed Precip Data'!$C$14='Watershed Precip Data'!$H$3,'Watershed Precip Data'!H225,'WS-2, WS-3, &amp; WS-4'!$B$6='Watershed Precip Data'!$I$3,'Watershed Precip Data'!I225,'WS-2, WS-3, &amp; WS-4'!$B$6='Watershed Precip Data'!$J$3,'Watershed Precip Data'!J225,'WS-2, WS-3, &amp; WS-4'!$B$6='Watershed Precip Data'!$K$3,'Watershed Precip Data'!K225)</f>
        <v>#N/A</v>
      </c>
      <c r="I223" s="239" t="e">
        <f>MIN((($L$3*('WS-2, WS-3, &amp; WS-4'!$B$26/43560))),(G223+C223))</f>
        <v>#N/A</v>
      </c>
    </row>
    <row r="224" spans="1:9">
      <c r="A224" s="19">
        <v>8</v>
      </c>
      <c r="B224" s="18">
        <v>9</v>
      </c>
      <c r="C224" s="70" t="e">
        <f>'WS-2, WS-3, &amp; WS-4'!$B$28*'Water Supply Calcs'!$N$7*H224</f>
        <v>#VALUE!</v>
      </c>
      <c r="D224" s="70">
        <v>0</v>
      </c>
      <c r="E224" s="70" t="e">
        <f t="shared" si="9"/>
        <v>#VALUE!</v>
      </c>
      <c r="F224" s="71" t="e">
        <f t="shared" si="10"/>
        <v>#VALUE!</v>
      </c>
      <c r="G224" s="70" t="e">
        <f t="shared" si="11"/>
        <v>#VALUE!</v>
      </c>
      <c r="H224" s="70" t="e">
        <f>_xlfn.IFS('WS-2, WS-3, &amp; WS-4'!$B$6='Watershed Precip Data'!$C$3,'Watershed Precip Data'!C226,'Watershed Precip Data'!$C$14='Watershed Precip Data'!$D$3,'Watershed Precip Data'!D226,'WS-2, WS-3, &amp; WS-4'!$B$6='Watershed Precip Data'!$E$3,'Watershed Precip Data'!E226,'WS-2, WS-3, &amp; WS-4'!$B$6='Watershed Precip Data'!$F$3,'Watershed Precip Data'!F226,'WS-2, WS-3, &amp; WS-4'!$B$6='Watershed Precip Data'!$G$3,'Watershed Precip Data'!G226,'Watershed Precip Data'!$C$14='Watershed Precip Data'!$H$3,'Watershed Precip Data'!H226,'WS-2, WS-3, &amp; WS-4'!$B$6='Watershed Precip Data'!$I$3,'Watershed Precip Data'!I226,'WS-2, WS-3, &amp; WS-4'!$B$6='Watershed Precip Data'!$J$3,'Watershed Precip Data'!J226,'WS-2, WS-3, &amp; WS-4'!$B$6='Watershed Precip Data'!$K$3,'Watershed Precip Data'!K226)</f>
        <v>#N/A</v>
      </c>
      <c r="I224" s="239" t="e">
        <f>MIN((($L$3*('WS-2, WS-3, &amp; WS-4'!$B$26/43560))),(G224+C224))</f>
        <v>#N/A</v>
      </c>
    </row>
    <row r="225" spans="1:9">
      <c r="A225" s="19">
        <v>8</v>
      </c>
      <c r="B225" s="18">
        <v>10</v>
      </c>
      <c r="C225" s="70" t="e">
        <f>'WS-2, WS-3, &amp; WS-4'!$B$28*'Water Supply Calcs'!$N$7*H225</f>
        <v>#VALUE!</v>
      </c>
      <c r="D225" s="70">
        <v>0</v>
      </c>
      <c r="E225" s="70" t="e">
        <f t="shared" si="9"/>
        <v>#VALUE!</v>
      </c>
      <c r="F225" s="71" t="e">
        <f t="shared" si="10"/>
        <v>#VALUE!</v>
      </c>
      <c r="G225" s="70" t="e">
        <f t="shared" si="11"/>
        <v>#VALUE!</v>
      </c>
      <c r="H225" s="70" t="e">
        <f>_xlfn.IFS('WS-2, WS-3, &amp; WS-4'!$B$6='Watershed Precip Data'!$C$3,'Watershed Precip Data'!C227,'Watershed Precip Data'!$C$14='Watershed Precip Data'!$D$3,'Watershed Precip Data'!D227,'WS-2, WS-3, &amp; WS-4'!$B$6='Watershed Precip Data'!$E$3,'Watershed Precip Data'!E227,'WS-2, WS-3, &amp; WS-4'!$B$6='Watershed Precip Data'!$F$3,'Watershed Precip Data'!F227,'WS-2, WS-3, &amp; WS-4'!$B$6='Watershed Precip Data'!$G$3,'Watershed Precip Data'!G227,'Watershed Precip Data'!$C$14='Watershed Precip Data'!$H$3,'Watershed Precip Data'!H227,'WS-2, WS-3, &amp; WS-4'!$B$6='Watershed Precip Data'!$I$3,'Watershed Precip Data'!I227,'WS-2, WS-3, &amp; WS-4'!$B$6='Watershed Precip Data'!$J$3,'Watershed Precip Data'!J227,'WS-2, WS-3, &amp; WS-4'!$B$6='Watershed Precip Data'!$K$3,'Watershed Precip Data'!K227)</f>
        <v>#N/A</v>
      </c>
      <c r="I225" s="239" t="e">
        <f>MIN((($L$3*('WS-2, WS-3, &amp; WS-4'!$B$26/43560))),(G225+C225))</f>
        <v>#N/A</v>
      </c>
    </row>
    <row r="226" spans="1:9">
      <c r="A226" s="19">
        <v>8</v>
      </c>
      <c r="B226" s="18">
        <v>11</v>
      </c>
      <c r="C226" s="70" t="e">
        <f>'WS-2, WS-3, &amp; WS-4'!$B$28*'Water Supply Calcs'!$N$7*H226</f>
        <v>#VALUE!</v>
      </c>
      <c r="D226" s="70">
        <v>0</v>
      </c>
      <c r="E226" s="70" t="e">
        <f t="shared" si="9"/>
        <v>#VALUE!</v>
      </c>
      <c r="F226" s="71" t="e">
        <f t="shared" si="10"/>
        <v>#VALUE!</v>
      </c>
      <c r="G226" s="70" t="e">
        <f t="shared" si="11"/>
        <v>#VALUE!</v>
      </c>
      <c r="H226" s="70" t="e">
        <f>_xlfn.IFS('WS-2, WS-3, &amp; WS-4'!$B$6='Watershed Precip Data'!$C$3,'Watershed Precip Data'!C228,'Watershed Precip Data'!$C$14='Watershed Precip Data'!$D$3,'Watershed Precip Data'!D228,'WS-2, WS-3, &amp; WS-4'!$B$6='Watershed Precip Data'!$E$3,'Watershed Precip Data'!E228,'WS-2, WS-3, &amp; WS-4'!$B$6='Watershed Precip Data'!$F$3,'Watershed Precip Data'!F228,'WS-2, WS-3, &amp; WS-4'!$B$6='Watershed Precip Data'!$G$3,'Watershed Precip Data'!G228,'Watershed Precip Data'!$C$14='Watershed Precip Data'!$H$3,'Watershed Precip Data'!H228,'WS-2, WS-3, &amp; WS-4'!$B$6='Watershed Precip Data'!$I$3,'Watershed Precip Data'!I228,'WS-2, WS-3, &amp; WS-4'!$B$6='Watershed Precip Data'!$J$3,'Watershed Precip Data'!J228,'WS-2, WS-3, &amp; WS-4'!$B$6='Watershed Precip Data'!$K$3,'Watershed Precip Data'!K228)</f>
        <v>#N/A</v>
      </c>
      <c r="I226" s="239" t="e">
        <f>MIN((($L$3*('WS-2, WS-3, &amp; WS-4'!$B$26/43560))),(G226+C226))</f>
        <v>#N/A</v>
      </c>
    </row>
    <row r="227" spans="1:9">
      <c r="A227" s="19">
        <v>8</v>
      </c>
      <c r="B227" s="18">
        <v>12</v>
      </c>
      <c r="C227" s="70" t="e">
        <f>'WS-2, WS-3, &amp; WS-4'!$B$28*'Water Supply Calcs'!$N$7*H227</f>
        <v>#VALUE!</v>
      </c>
      <c r="D227" s="70">
        <v>0</v>
      </c>
      <c r="E227" s="70" t="e">
        <f t="shared" si="9"/>
        <v>#VALUE!</v>
      </c>
      <c r="F227" s="71" t="e">
        <f t="shared" si="10"/>
        <v>#VALUE!</v>
      </c>
      <c r="G227" s="70" t="e">
        <f t="shared" si="11"/>
        <v>#VALUE!</v>
      </c>
      <c r="H227" s="70" t="e">
        <f>_xlfn.IFS('WS-2, WS-3, &amp; WS-4'!$B$6='Watershed Precip Data'!$C$3,'Watershed Precip Data'!C229,'Watershed Precip Data'!$C$14='Watershed Precip Data'!$D$3,'Watershed Precip Data'!D229,'WS-2, WS-3, &amp; WS-4'!$B$6='Watershed Precip Data'!$E$3,'Watershed Precip Data'!E229,'WS-2, WS-3, &amp; WS-4'!$B$6='Watershed Precip Data'!$F$3,'Watershed Precip Data'!F229,'WS-2, WS-3, &amp; WS-4'!$B$6='Watershed Precip Data'!$G$3,'Watershed Precip Data'!G229,'Watershed Precip Data'!$C$14='Watershed Precip Data'!$H$3,'Watershed Precip Data'!H229,'WS-2, WS-3, &amp; WS-4'!$B$6='Watershed Precip Data'!$I$3,'Watershed Precip Data'!I229,'WS-2, WS-3, &amp; WS-4'!$B$6='Watershed Precip Data'!$J$3,'Watershed Precip Data'!J229,'WS-2, WS-3, &amp; WS-4'!$B$6='Watershed Precip Data'!$K$3,'Watershed Precip Data'!K229)</f>
        <v>#N/A</v>
      </c>
      <c r="I227" s="239" t="e">
        <f>MIN((($L$3*('WS-2, WS-3, &amp; WS-4'!$B$26/43560))),(G227+C227))</f>
        <v>#N/A</v>
      </c>
    </row>
    <row r="228" spans="1:9">
      <c r="A228" s="19">
        <v>8</v>
      </c>
      <c r="B228" s="18">
        <v>13</v>
      </c>
      <c r="C228" s="70" t="e">
        <f>'WS-2, WS-3, &amp; WS-4'!$B$28*'Water Supply Calcs'!$N$7*H228</f>
        <v>#VALUE!</v>
      </c>
      <c r="D228" s="70">
        <v>0</v>
      </c>
      <c r="E228" s="70" t="e">
        <f t="shared" si="9"/>
        <v>#VALUE!</v>
      </c>
      <c r="F228" s="71" t="e">
        <f t="shared" si="10"/>
        <v>#VALUE!</v>
      </c>
      <c r="G228" s="70" t="e">
        <f t="shared" si="11"/>
        <v>#VALUE!</v>
      </c>
      <c r="H228" s="70" t="e">
        <f>_xlfn.IFS('WS-2, WS-3, &amp; WS-4'!$B$6='Watershed Precip Data'!$C$3,'Watershed Precip Data'!C230,'Watershed Precip Data'!$C$14='Watershed Precip Data'!$D$3,'Watershed Precip Data'!D230,'WS-2, WS-3, &amp; WS-4'!$B$6='Watershed Precip Data'!$E$3,'Watershed Precip Data'!E230,'WS-2, WS-3, &amp; WS-4'!$B$6='Watershed Precip Data'!$F$3,'Watershed Precip Data'!F230,'WS-2, WS-3, &amp; WS-4'!$B$6='Watershed Precip Data'!$G$3,'Watershed Precip Data'!G230,'Watershed Precip Data'!$C$14='Watershed Precip Data'!$H$3,'Watershed Precip Data'!H230,'WS-2, WS-3, &amp; WS-4'!$B$6='Watershed Precip Data'!$I$3,'Watershed Precip Data'!I230,'WS-2, WS-3, &amp; WS-4'!$B$6='Watershed Precip Data'!$J$3,'Watershed Precip Data'!J230,'WS-2, WS-3, &amp; WS-4'!$B$6='Watershed Precip Data'!$K$3,'Watershed Precip Data'!K230)</f>
        <v>#N/A</v>
      </c>
      <c r="I228" s="239" t="e">
        <f>MIN((($L$3*('WS-2, WS-3, &amp; WS-4'!$B$26/43560))),(G228+C228))</f>
        <v>#N/A</v>
      </c>
    </row>
    <row r="229" spans="1:9">
      <c r="A229" s="19">
        <v>8</v>
      </c>
      <c r="B229" s="18">
        <v>14</v>
      </c>
      <c r="C229" s="70" t="e">
        <f>'WS-2, WS-3, &amp; WS-4'!$B$28*'Water Supply Calcs'!$N$7*H229</f>
        <v>#VALUE!</v>
      </c>
      <c r="D229" s="70">
        <v>0</v>
      </c>
      <c r="E229" s="70" t="e">
        <f t="shared" si="9"/>
        <v>#VALUE!</v>
      </c>
      <c r="F229" s="71" t="e">
        <f t="shared" si="10"/>
        <v>#VALUE!</v>
      </c>
      <c r="G229" s="70" t="e">
        <f t="shared" si="11"/>
        <v>#VALUE!</v>
      </c>
      <c r="H229" s="70" t="e">
        <f>_xlfn.IFS('WS-2, WS-3, &amp; WS-4'!$B$6='Watershed Precip Data'!$C$3,'Watershed Precip Data'!C231,'Watershed Precip Data'!$C$14='Watershed Precip Data'!$D$3,'Watershed Precip Data'!D231,'WS-2, WS-3, &amp; WS-4'!$B$6='Watershed Precip Data'!$E$3,'Watershed Precip Data'!E231,'WS-2, WS-3, &amp; WS-4'!$B$6='Watershed Precip Data'!$F$3,'Watershed Precip Data'!F231,'WS-2, WS-3, &amp; WS-4'!$B$6='Watershed Precip Data'!$G$3,'Watershed Precip Data'!G231,'Watershed Precip Data'!$C$14='Watershed Precip Data'!$H$3,'Watershed Precip Data'!H231,'WS-2, WS-3, &amp; WS-4'!$B$6='Watershed Precip Data'!$I$3,'Watershed Precip Data'!I231,'WS-2, WS-3, &amp; WS-4'!$B$6='Watershed Precip Data'!$J$3,'Watershed Precip Data'!J231,'WS-2, WS-3, &amp; WS-4'!$B$6='Watershed Precip Data'!$K$3,'Watershed Precip Data'!K231)</f>
        <v>#N/A</v>
      </c>
      <c r="I229" s="239" t="e">
        <f>MIN((($L$3*('WS-2, WS-3, &amp; WS-4'!$B$26/43560))),(G229+C229))</f>
        <v>#N/A</v>
      </c>
    </row>
    <row r="230" spans="1:9">
      <c r="A230" s="19">
        <v>8</v>
      </c>
      <c r="B230" s="18">
        <v>15</v>
      </c>
      <c r="C230" s="70" t="e">
        <f>'WS-2, WS-3, &amp; WS-4'!$B$28*'Water Supply Calcs'!$N$7*H230</f>
        <v>#VALUE!</v>
      </c>
      <c r="D230" s="70">
        <v>0</v>
      </c>
      <c r="E230" s="70" t="e">
        <f t="shared" si="9"/>
        <v>#VALUE!</v>
      </c>
      <c r="F230" s="71" t="e">
        <f t="shared" si="10"/>
        <v>#VALUE!</v>
      </c>
      <c r="G230" s="70" t="e">
        <f t="shared" si="11"/>
        <v>#VALUE!</v>
      </c>
      <c r="H230" s="70" t="e">
        <f>_xlfn.IFS('WS-2, WS-3, &amp; WS-4'!$B$6='Watershed Precip Data'!$C$3,'Watershed Precip Data'!C232,'Watershed Precip Data'!$C$14='Watershed Precip Data'!$D$3,'Watershed Precip Data'!D232,'WS-2, WS-3, &amp; WS-4'!$B$6='Watershed Precip Data'!$E$3,'Watershed Precip Data'!E232,'WS-2, WS-3, &amp; WS-4'!$B$6='Watershed Precip Data'!$F$3,'Watershed Precip Data'!F232,'WS-2, WS-3, &amp; WS-4'!$B$6='Watershed Precip Data'!$G$3,'Watershed Precip Data'!G232,'Watershed Precip Data'!$C$14='Watershed Precip Data'!$H$3,'Watershed Precip Data'!H232,'WS-2, WS-3, &amp; WS-4'!$B$6='Watershed Precip Data'!$I$3,'Watershed Precip Data'!I232,'WS-2, WS-3, &amp; WS-4'!$B$6='Watershed Precip Data'!$J$3,'Watershed Precip Data'!J232,'WS-2, WS-3, &amp; WS-4'!$B$6='Watershed Precip Data'!$K$3,'Watershed Precip Data'!K232)</f>
        <v>#N/A</v>
      </c>
      <c r="I230" s="239" t="e">
        <f>MIN((($L$3*('WS-2, WS-3, &amp; WS-4'!$B$26/43560))),(G230+C230))</f>
        <v>#N/A</v>
      </c>
    </row>
    <row r="231" spans="1:9">
      <c r="A231" s="19">
        <v>8</v>
      </c>
      <c r="B231" s="18">
        <v>16</v>
      </c>
      <c r="C231" s="70" t="e">
        <f>'WS-2, WS-3, &amp; WS-4'!$B$28*'Water Supply Calcs'!$N$7*H231</f>
        <v>#VALUE!</v>
      </c>
      <c r="D231" s="70">
        <v>0</v>
      </c>
      <c r="E231" s="70" t="e">
        <f t="shared" si="9"/>
        <v>#VALUE!</v>
      </c>
      <c r="F231" s="71" t="e">
        <f t="shared" si="10"/>
        <v>#VALUE!</v>
      </c>
      <c r="G231" s="70" t="e">
        <f t="shared" si="11"/>
        <v>#VALUE!</v>
      </c>
      <c r="H231" s="70" t="e">
        <f>_xlfn.IFS('WS-2, WS-3, &amp; WS-4'!$B$6='Watershed Precip Data'!$C$3,'Watershed Precip Data'!C233,'Watershed Precip Data'!$C$14='Watershed Precip Data'!$D$3,'Watershed Precip Data'!D233,'WS-2, WS-3, &amp; WS-4'!$B$6='Watershed Precip Data'!$E$3,'Watershed Precip Data'!E233,'WS-2, WS-3, &amp; WS-4'!$B$6='Watershed Precip Data'!$F$3,'Watershed Precip Data'!F233,'WS-2, WS-3, &amp; WS-4'!$B$6='Watershed Precip Data'!$G$3,'Watershed Precip Data'!G233,'Watershed Precip Data'!$C$14='Watershed Precip Data'!$H$3,'Watershed Precip Data'!H233,'WS-2, WS-3, &amp; WS-4'!$B$6='Watershed Precip Data'!$I$3,'Watershed Precip Data'!I233,'WS-2, WS-3, &amp; WS-4'!$B$6='Watershed Precip Data'!$J$3,'Watershed Precip Data'!J233,'WS-2, WS-3, &amp; WS-4'!$B$6='Watershed Precip Data'!$K$3,'Watershed Precip Data'!K233)</f>
        <v>#N/A</v>
      </c>
      <c r="I231" s="239" t="e">
        <f>MIN((($L$3*('WS-2, WS-3, &amp; WS-4'!$B$26/43560))),(G231+C231))</f>
        <v>#N/A</v>
      </c>
    </row>
    <row r="232" spans="1:9">
      <c r="A232" s="19">
        <v>8</v>
      </c>
      <c r="B232" s="18">
        <v>17</v>
      </c>
      <c r="C232" s="70" t="e">
        <f>'WS-2, WS-3, &amp; WS-4'!$B$28*'Water Supply Calcs'!$N$7*H232</f>
        <v>#VALUE!</v>
      </c>
      <c r="D232" s="70">
        <v>0</v>
      </c>
      <c r="E232" s="70" t="e">
        <f t="shared" si="9"/>
        <v>#VALUE!</v>
      </c>
      <c r="F232" s="71" t="e">
        <f t="shared" si="10"/>
        <v>#VALUE!</v>
      </c>
      <c r="G232" s="70" t="e">
        <f t="shared" si="11"/>
        <v>#VALUE!</v>
      </c>
      <c r="H232" s="70" t="e">
        <f>_xlfn.IFS('WS-2, WS-3, &amp; WS-4'!$B$6='Watershed Precip Data'!$C$3,'Watershed Precip Data'!C234,'Watershed Precip Data'!$C$14='Watershed Precip Data'!$D$3,'Watershed Precip Data'!D234,'WS-2, WS-3, &amp; WS-4'!$B$6='Watershed Precip Data'!$E$3,'Watershed Precip Data'!E234,'WS-2, WS-3, &amp; WS-4'!$B$6='Watershed Precip Data'!$F$3,'Watershed Precip Data'!F234,'WS-2, WS-3, &amp; WS-4'!$B$6='Watershed Precip Data'!$G$3,'Watershed Precip Data'!G234,'Watershed Precip Data'!$C$14='Watershed Precip Data'!$H$3,'Watershed Precip Data'!H234,'WS-2, WS-3, &amp; WS-4'!$B$6='Watershed Precip Data'!$I$3,'Watershed Precip Data'!I234,'WS-2, WS-3, &amp; WS-4'!$B$6='Watershed Precip Data'!$J$3,'Watershed Precip Data'!J234,'WS-2, WS-3, &amp; WS-4'!$B$6='Watershed Precip Data'!$K$3,'Watershed Precip Data'!K234)</f>
        <v>#N/A</v>
      </c>
      <c r="I232" s="239" t="e">
        <f>MIN((($L$3*('WS-2, WS-3, &amp; WS-4'!$B$26/43560))),(G232+C232))</f>
        <v>#N/A</v>
      </c>
    </row>
    <row r="233" spans="1:9">
      <c r="A233" s="19">
        <v>8</v>
      </c>
      <c r="B233" s="18">
        <v>18</v>
      </c>
      <c r="C233" s="70" t="e">
        <f>'WS-2, WS-3, &amp; WS-4'!$B$28*'Water Supply Calcs'!$N$7*H233</f>
        <v>#VALUE!</v>
      </c>
      <c r="D233" s="70">
        <v>0</v>
      </c>
      <c r="E233" s="70" t="e">
        <f t="shared" si="9"/>
        <v>#VALUE!</v>
      </c>
      <c r="F233" s="71" t="e">
        <f t="shared" si="10"/>
        <v>#VALUE!</v>
      </c>
      <c r="G233" s="70" t="e">
        <f t="shared" si="11"/>
        <v>#VALUE!</v>
      </c>
      <c r="H233" s="70" t="e">
        <f>_xlfn.IFS('WS-2, WS-3, &amp; WS-4'!$B$6='Watershed Precip Data'!$C$3,'Watershed Precip Data'!C235,'Watershed Precip Data'!$C$14='Watershed Precip Data'!$D$3,'Watershed Precip Data'!D235,'WS-2, WS-3, &amp; WS-4'!$B$6='Watershed Precip Data'!$E$3,'Watershed Precip Data'!E235,'WS-2, WS-3, &amp; WS-4'!$B$6='Watershed Precip Data'!$F$3,'Watershed Precip Data'!F235,'WS-2, WS-3, &amp; WS-4'!$B$6='Watershed Precip Data'!$G$3,'Watershed Precip Data'!G235,'Watershed Precip Data'!$C$14='Watershed Precip Data'!$H$3,'Watershed Precip Data'!H235,'WS-2, WS-3, &amp; WS-4'!$B$6='Watershed Precip Data'!$I$3,'Watershed Precip Data'!I235,'WS-2, WS-3, &amp; WS-4'!$B$6='Watershed Precip Data'!$J$3,'Watershed Precip Data'!J235,'WS-2, WS-3, &amp; WS-4'!$B$6='Watershed Precip Data'!$K$3,'Watershed Precip Data'!K235)</f>
        <v>#N/A</v>
      </c>
      <c r="I233" s="239" t="e">
        <f>MIN((($L$3*('WS-2, WS-3, &amp; WS-4'!$B$26/43560))),(G233+C233))</f>
        <v>#N/A</v>
      </c>
    </row>
    <row r="234" spans="1:9">
      <c r="A234" s="19">
        <v>8</v>
      </c>
      <c r="B234" s="18">
        <v>19</v>
      </c>
      <c r="C234" s="70" t="e">
        <f>'WS-2, WS-3, &amp; WS-4'!$B$28*'Water Supply Calcs'!$N$7*H234</f>
        <v>#VALUE!</v>
      </c>
      <c r="D234" s="70">
        <v>0</v>
      </c>
      <c r="E234" s="70" t="e">
        <f t="shared" si="9"/>
        <v>#VALUE!</v>
      </c>
      <c r="F234" s="71" t="e">
        <f t="shared" si="10"/>
        <v>#VALUE!</v>
      </c>
      <c r="G234" s="70" t="e">
        <f t="shared" si="11"/>
        <v>#VALUE!</v>
      </c>
      <c r="H234" s="70" t="e">
        <f>_xlfn.IFS('WS-2, WS-3, &amp; WS-4'!$B$6='Watershed Precip Data'!$C$3,'Watershed Precip Data'!C236,'Watershed Precip Data'!$C$14='Watershed Precip Data'!$D$3,'Watershed Precip Data'!D236,'WS-2, WS-3, &amp; WS-4'!$B$6='Watershed Precip Data'!$E$3,'Watershed Precip Data'!E236,'WS-2, WS-3, &amp; WS-4'!$B$6='Watershed Precip Data'!$F$3,'Watershed Precip Data'!F236,'WS-2, WS-3, &amp; WS-4'!$B$6='Watershed Precip Data'!$G$3,'Watershed Precip Data'!G236,'Watershed Precip Data'!$C$14='Watershed Precip Data'!$H$3,'Watershed Precip Data'!H236,'WS-2, WS-3, &amp; WS-4'!$B$6='Watershed Precip Data'!$I$3,'Watershed Precip Data'!I236,'WS-2, WS-3, &amp; WS-4'!$B$6='Watershed Precip Data'!$J$3,'Watershed Precip Data'!J236,'WS-2, WS-3, &amp; WS-4'!$B$6='Watershed Precip Data'!$K$3,'Watershed Precip Data'!K236)</f>
        <v>#N/A</v>
      </c>
      <c r="I234" s="239" t="e">
        <f>MIN((($L$3*('WS-2, WS-3, &amp; WS-4'!$B$26/43560))),(G234+C234))</f>
        <v>#N/A</v>
      </c>
    </row>
    <row r="235" spans="1:9">
      <c r="A235" s="19">
        <v>8</v>
      </c>
      <c r="B235" s="18">
        <v>20</v>
      </c>
      <c r="C235" s="70" t="e">
        <f>'WS-2, WS-3, &amp; WS-4'!$B$28*'Water Supply Calcs'!$N$7*H235</f>
        <v>#VALUE!</v>
      </c>
      <c r="D235" s="70">
        <v>0</v>
      </c>
      <c r="E235" s="70" t="e">
        <f t="shared" si="9"/>
        <v>#VALUE!</v>
      </c>
      <c r="F235" s="71" t="e">
        <f t="shared" si="10"/>
        <v>#VALUE!</v>
      </c>
      <c r="G235" s="70" t="e">
        <f t="shared" si="11"/>
        <v>#VALUE!</v>
      </c>
      <c r="H235" s="70" t="e">
        <f>_xlfn.IFS('WS-2, WS-3, &amp; WS-4'!$B$6='Watershed Precip Data'!$C$3,'Watershed Precip Data'!C237,'Watershed Precip Data'!$C$14='Watershed Precip Data'!$D$3,'Watershed Precip Data'!D237,'WS-2, WS-3, &amp; WS-4'!$B$6='Watershed Precip Data'!$E$3,'Watershed Precip Data'!E237,'WS-2, WS-3, &amp; WS-4'!$B$6='Watershed Precip Data'!$F$3,'Watershed Precip Data'!F237,'WS-2, WS-3, &amp; WS-4'!$B$6='Watershed Precip Data'!$G$3,'Watershed Precip Data'!G237,'Watershed Precip Data'!$C$14='Watershed Precip Data'!$H$3,'Watershed Precip Data'!H237,'WS-2, WS-3, &amp; WS-4'!$B$6='Watershed Precip Data'!$I$3,'Watershed Precip Data'!I237,'WS-2, WS-3, &amp; WS-4'!$B$6='Watershed Precip Data'!$J$3,'Watershed Precip Data'!J237,'WS-2, WS-3, &amp; WS-4'!$B$6='Watershed Precip Data'!$K$3,'Watershed Precip Data'!K237)</f>
        <v>#N/A</v>
      </c>
      <c r="I235" s="239" t="e">
        <f>MIN((($L$3*('WS-2, WS-3, &amp; WS-4'!$B$26/43560))),(G235+C235))</f>
        <v>#N/A</v>
      </c>
    </row>
    <row r="236" spans="1:9">
      <c r="A236" s="19">
        <v>8</v>
      </c>
      <c r="B236" s="18">
        <v>21</v>
      </c>
      <c r="C236" s="70" t="e">
        <f>'WS-2, WS-3, &amp; WS-4'!$B$28*'Water Supply Calcs'!$N$7*H236</f>
        <v>#VALUE!</v>
      </c>
      <c r="D236" s="70">
        <v>0</v>
      </c>
      <c r="E236" s="70" t="e">
        <f t="shared" si="9"/>
        <v>#VALUE!</v>
      </c>
      <c r="F236" s="71" t="e">
        <f t="shared" si="10"/>
        <v>#VALUE!</v>
      </c>
      <c r="G236" s="70" t="e">
        <f t="shared" si="11"/>
        <v>#VALUE!</v>
      </c>
      <c r="H236" s="70" t="e">
        <f>_xlfn.IFS('WS-2, WS-3, &amp; WS-4'!$B$6='Watershed Precip Data'!$C$3,'Watershed Precip Data'!C238,'Watershed Precip Data'!$C$14='Watershed Precip Data'!$D$3,'Watershed Precip Data'!D238,'WS-2, WS-3, &amp; WS-4'!$B$6='Watershed Precip Data'!$E$3,'Watershed Precip Data'!E238,'WS-2, WS-3, &amp; WS-4'!$B$6='Watershed Precip Data'!$F$3,'Watershed Precip Data'!F238,'WS-2, WS-3, &amp; WS-4'!$B$6='Watershed Precip Data'!$G$3,'Watershed Precip Data'!G238,'Watershed Precip Data'!$C$14='Watershed Precip Data'!$H$3,'Watershed Precip Data'!H238,'WS-2, WS-3, &amp; WS-4'!$B$6='Watershed Precip Data'!$I$3,'Watershed Precip Data'!I238,'WS-2, WS-3, &amp; WS-4'!$B$6='Watershed Precip Data'!$J$3,'Watershed Precip Data'!J238,'WS-2, WS-3, &amp; WS-4'!$B$6='Watershed Precip Data'!$K$3,'Watershed Precip Data'!K238)</f>
        <v>#N/A</v>
      </c>
      <c r="I236" s="239" t="e">
        <f>MIN((($L$3*('WS-2, WS-3, &amp; WS-4'!$B$26/43560))),(G236+C236))</f>
        <v>#N/A</v>
      </c>
    </row>
    <row r="237" spans="1:9">
      <c r="A237" s="19">
        <v>8</v>
      </c>
      <c r="B237" s="18">
        <v>22</v>
      </c>
      <c r="C237" s="70" t="e">
        <f>'WS-2, WS-3, &amp; WS-4'!$B$28*'Water Supply Calcs'!$N$7*H237</f>
        <v>#VALUE!</v>
      </c>
      <c r="D237" s="70">
        <v>0</v>
      </c>
      <c r="E237" s="70" t="e">
        <f t="shared" si="9"/>
        <v>#VALUE!</v>
      </c>
      <c r="F237" s="71" t="e">
        <f t="shared" si="10"/>
        <v>#VALUE!</v>
      </c>
      <c r="G237" s="70" t="e">
        <f t="shared" si="11"/>
        <v>#VALUE!</v>
      </c>
      <c r="H237" s="70" t="e">
        <f>_xlfn.IFS('WS-2, WS-3, &amp; WS-4'!$B$6='Watershed Precip Data'!$C$3,'Watershed Precip Data'!C239,'Watershed Precip Data'!$C$14='Watershed Precip Data'!$D$3,'Watershed Precip Data'!D239,'WS-2, WS-3, &amp; WS-4'!$B$6='Watershed Precip Data'!$E$3,'Watershed Precip Data'!E239,'WS-2, WS-3, &amp; WS-4'!$B$6='Watershed Precip Data'!$F$3,'Watershed Precip Data'!F239,'WS-2, WS-3, &amp; WS-4'!$B$6='Watershed Precip Data'!$G$3,'Watershed Precip Data'!G239,'Watershed Precip Data'!$C$14='Watershed Precip Data'!$H$3,'Watershed Precip Data'!H239,'WS-2, WS-3, &amp; WS-4'!$B$6='Watershed Precip Data'!$I$3,'Watershed Precip Data'!I239,'WS-2, WS-3, &amp; WS-4'!$B$6='Watershed Precip Data'!$J$3,'Watershed Precip Data'!J239,'WS-2, WS-3, &amp; WS-4'!$B$6='Watershed Precip Data'!$K$3,'Watershed Precip Data'!K239)</f>
        <v>#N/A</v>
      </c>
      <c r="I237" s="239" t="e">
        <f>MIN((($L$3*('WS-2, WS-3, &amp; WS-4'!$B$26/43560))),(G237+C237))</f>
        <v>#N/A</v>
      </c>
    </row>
    <row r="238" spans="1:9">
      <c r="A238" s="19">
        <v>8</v>
      </c>
      <c r="B238" s="18">
        <v>23</v>
      </c>
      <c r="C238" s="70" t="e">
        <f>'WS-2, WS-3, &amp; WS-4'!$B$28*'Water Supply Calcs'!$N$7*H238</f>
        <v>#VALUE!</v>
      </c>
      <c r="D238" s="70">
        <v>0</v>
      </c>
      <c r="E238" s="70" t="e">
        <f t="shared" si="9"/>
        <v>#VALUE!</v>
      </c>
      <c r="F238" s="71" t="e">
        <f t="shared" si="10"/>
        <v>#VALUE!</v>
      </c>
      <c r="G238" s="70" t="e">
        <f t="shared" si="11"/>
        <v>#VALUE!</v>
      </c>
      <c r="H238" s="70" t="e">
        <f>_xlfn.IFS('WS-2, WS-3, &amp; WS-4'!$B$6='Watershed Precip Data'!$C$3,'Watershed Precip Data'!C240,'Watershed Precip Data'!$C$14='Watershed Precip Data'!$D$3,'Watershed Precip Data'!D240,'WS-2, WS-3, &amp; WS-4'!$B$6='Watershed Precip Data'!$E$3,'Watershed Precip Data'!E240,'WS-2, WS-3, &amp; WS-4'!$B$6='Watershed Precip Data'!$F$3,'Watershed Precip Data'!F240,'WS-2, WS-3, &amp; WS-4'!$B$6='Watershed Precip Data'!$G$3,'Watershed Precip Data'!G240,'Watershed Precip Data'!$C$14='Watershed Precip Data'!$H$3,'Watershed Precip Data'!H240,'WS-2, WS-3, &amp; WS-4'!$B$6='Watershed Precip Data'!$I$3,'Watershed Precip Data'!I240,'WS-2, WS-3, &amp; WS-4'!$B$6='Watershed Precip Data'!$J$3,'Watershed Precip Data'!J240,'WS-2, WS-3, &amp; WS-4'!$B$6='Watershed Precip Data'!$K$3,'Watershed Precip Data'!K240)</f>
        <v>#N/A</v>
      </c>
      <c r="I238" s="239" t="e">
        <f>MIN((($L$3*('WS-2, WS-3, &amp; WS-4'!$B$26/43560))),(G238+C238))</f>
        <v>#N/A</v>
      </c>
    </row>
    <row r="239" spans="1:9">
      <c r="A239" s="19">
        <v>8</v>
      </c>
      <c r="B239" s="18">
        <v>24</v>
      </c>
      <c r="C239" s="70" t="e">
        <f>'WS-2, WS-3, &amp; WS-4'!$B$28*'Water Supply Calcs'!$N$7*H239</f>
        <v>#VALUE!</v>
      </c>
      <c r="D239" s="70">
        <v>0</v>
      </c>
      <c r="E239" s="70" t="e">
        <f t="shared" si="9"/>
        <v>#VALUE!</v>
      </c>
      <c r="F239" s="71" t="e">
        <f t="shared" si="10"/>
        <v>#VALUE!</v>
      </c>
      <c r="G239" s="70" t="e">
        <f t="shared" si="11"/>
        <v>#VALUE!</v>
      </c>
      <c r="H239" s="70" t="e">
        <f>_xlfn.IFS('WS-2, WS-3, &amp; WS-4'!$B$6='Watershed Precip Data'!$C$3,'Watershed Precip Data'!C241,'Watershed Precip Data'!$C$14='Watershed Precip Data'!$D$3,'Watershed Precip Data'!D241,'WS-2, WS-3, &amp; WS-4'!$B$6='Watershed Precip Data'!$E$3,'Watershed Precip Data'!E241,'WS-2, WS-3, &amp; WS-4'!$B$6='Watershed Precip Data'!$F$3,'Watershed Precip Data'!F241,'WS-2, WS-3, &amp; WS-4'!$B$6='Watershed Precip Data'!$G$3,'Watershed Precip Data'!G241,'Watershed Precip Data'!$C$14='Watershed Precip Data'!$H$3,'Watershed Precip Data'!H241,'WS-2, WS-3, &amp; WS-4'!$B$6='Watershed Precip Data'!$I$3,'Watershed Precip Data'!I241,'WS-2, WS-3, &amp; WS-4'!$B$6='Watershed Precip Data'!$J$3,'Watershed Precip Data'!J241,'WS-2, WS-3, &amp; WS-4'!$B$6='Watershed Precip Data'!$K$3,'Watershed Precip Data'!K241)</f>
        <v>#N/A</v>
      </c>
      <c r="I239" s="239" t="e">
        <f>MIN((($L$3*('WS-2, WS-3, &amp; WS-4'!$B$26/43560))),(G239+C239))</f>
        <v>#N/A</v>
      </c>
    </row>
    <row r="240" spans="1:9">
      <c r="A240" s="19">
        <v>8</v>
      </c>
      <c r="B240" s="18">
        <v>25</v>
      </c>
      <c r="C240" s="70" t="e">
        <f>'WS-2, WS-3, &amp; WS-4'!$B$28*'Water Supply Calcs'!$N$7*H240</f>
        <v>#VALUE!</v>
      </c>
      <c r="D240" s="70">
        <v>0</v>
      </c>
      <c r="E240" s="70" t="e">
        <f t="shared" si="9"/>
        <v>#VALUE!</v>
      </c>
      <c r="F240" s="71" t="e">
        <f t="shared" si="10"/>
        <v>#VALUE!</v>
      </c>
      <c r="G240" s="70" t="e">
        <f t="shared" si="11"/>
        <v>#VALUE!</v>
      </c>
      <c r="H240" s="70" t="e">
        <f>_xlfn.IFS('WS-2, WS-3, &amp; WS-4'!$B$6='Watershed Precip Data'!$C$3,'Watershed Precip Data'!C242,'Watershed Precip Data'!$C$14='Watershed Precip Data'!$D$3,'Watershed Precip Data'!D242,'WS-2, WS-3, &amp; WS-4'!$B$6='Watershed Precip Data'!$E$3,'Watershed Precip Data'!E242,'WS-2, WS-3, &amp; WS-4'!$B$6='Watershed Precip Data'!$F$3,'Watershed Precip Data'!F242,'WS-2, WS-3, &amp; WS-4'!$B$6='Watershed Precip Data'!$G$3,'Watershed Precip Data'!G242,'Watershed Precip Data'!$C$14='Watershed Precip Data'!$H$3,'Watershed Precip Data'!H242,'WS-2, WS-3, &amp; WS-4'!$B$6='Watershed Precip Data'!$I$3,'Watershed Precip Data'!I242,'WS-2, WS-3, &amp; WS-4'!$B$6='Watershed Precip Data'!$J$3,'Watershed Precip Data'!J242,'WS-2, WS-3, &amp; WS-4'!$B$6='Watershed Precip Data'!$K$3,'Watershed Precip Data'!K242)</f>
        <v>#N/A</v>
      </c>
      <c r="I240" s="239" t="e">
        <f>MIN((($L$3*('WS-2, WS-3, &amp; WS-4'!$B$26/43560))),(G240+C240))</f>
        <v>#N/A</v>
      </c>
    </row>
    <row r="241" spans="1:9">
      <c r="A241" s="19">
        <v>8</v>
      </c>
      <c r="B241" s="18">
        <v>26</v>
      </c>
      <c r="C241" s="70" t="e">
        <f>'WS-2, WS-3, &amp; WS-4'!$B$28*'Water Supply Calcs'!$N$7*H241</f>
        <v>#VALUE!</v>
      </c>
      <c r="D241" s="70">
        <v>0</v>
      </c>
      <c r="E241" s="70" t="e">
        <f t="shared" si="9"/>
        <v>#VALUE!</v>
      </c>
      <c r="F241" s="71" t="e">
        <f t="shared" si="10"/>
        <v>#VALUE!</v>
      </c>
      <c r="G241" s="70" t="e">
        <f t="shared" si="11"/>
        <v>#VALUE!</v>
      </c>
      <c r="H241" s="70" t="e">
        <f>_xlfn.IFS('WS-2, WS-3, &amp; WS-4'!$B$6='Watershed Precip Data'!$C$3,'Watershed Precip Data'!C243,'Watershed Precip Data'!$C$14='Watershed Precip Data'!$D$3,'Watershed Precip Data'!D243,'WS-2, WS-3, &amp; WS-4'!$B$6='Watershed Precip Data'!$E$3,'Watershed Precip Data'!E243,'WS-2, WS-3, &amp; WS-4'!$B$6='Watershed Precip Data'!$F$3,'Watershed Precip Data'!F243,'WS-2, WS-3, &amp; WS-4'!$B$6='Watershed Precip Data'!$G$3,'Watershed Precip Data'!G243,'Watershed Precip Data'!$C$14='Watershed Precip Data'!$H$3,'Watershed Precip Data'!H243,'WS-2, WS-3, &amp; WS-4'!$B$6='Watershed Precip Data'!$I$3,'Watershed Precip Data'!I243,'WS-2, WS-3, &amp; WS-4'!$B$6='Watershed Precip Data'!$J$3,'Watershed Precip Data'!J243,'WS-2, WS-3, &amp; WS-4'!$B$6='Watershed Precip Data'!$K$3,'Watershed Precip Data'!K243)</f>
        <v>#N/A</v>
      </c>
      <c r="I241" s="239" t="e">
        <f>MIN((($L$3*('WS-2, WS-3, &amp; WS-4'!$B$26/43560))),(G241+C241))</f>
        <v>#N/A</v>
      </c>
    </row>
    <row r="242" spans="1:9">
      <c r="A242" s="19">
        <v>8</v>
      </c>
      <c r="B242" s="18">
        <v>27</v>
      </c>
      <c r="C242" s="70" t="e">
        <f>'WS-2, WS-3, &amp; WS-4'!$B$28*'Water Supply Calcs'!$N$7*H242</f>
        <v>#VALUE!</v>
      </c>
      <c r="D242" s="70">
        <v>0</v>
      </c>
      <c r="E242" s="70" t="e">
        <f t="shared" si="9"/>
        <v>#VALUE!</v>
      </c>
      <c r="F242" s="71" t="e">
        <f t="shared" si="10"/>
        <v>#VALUE!</v>
      </c>
      <c r="G242" s="70" t="e">
        <f t="shared" si="11"/>
        <v>#VALUE!</v>
      </c>
      <c r="H242" s="70" t="e">
        <f>_xlfn.IFS('WS-2, WS-3, &amp; WS-4'!$B$6='Watershed Precip Data'!$C$3,'Watershed Precip Data'!C244,'Watershed Precip Data'!$C$14='Watershed Precip Data'!$D$3,'Watershed Precip Data'!D244,'WS-2, WS-3, &amp; WS-4'!$B$6='Watershed Precip Data'!$E$3,'Watershed Precip Data'!E244,'WS-2, WS-3, &amp; WS-4'!$B$6='Watershed Precip Data'!$F$3,'Watershed Precip Data'!F244,'WS-2, WS-3, &amp; WS-4'!$B$6='Watershed Precip Data'!$G$3,'Watershed Precip Data'!G244,'Watershed Precip Data'!$C$14='Watershed Precip Data'!$H$3,'Watershed Precip Data'!H244,'WS-2, WS-3, &amp; WS-4'!$B$6='Watershed Precip Data'!$I$3,'Watershed Precip Data'!I244,'WS-2, WS-3, &amp; WS-4'!$B$6='Watershed Precip Data'!$J$3,'Watershed Precip Data'!J244,'WS-2, WS-3, &amp; WS-4'!$B$6='Watershed Precip Data'!$K$3,'Watershed Precip Data'!K244)</f>
        <v>#N/A</v>
      </c>
      <c r="I242" s="239" t="e">
        <f>MIN((($L$3*('WS-2, WS-3, &amp; WS-4'!$B$26/43560))),(G242+C242))</f>
        <v>#N/A</v>
      </c>
    </row>
    <row r="243" spans="1:9">
      <c r="A243" s="19">
        <v>8</v>
      </c>
      <c r="B243" s="18">
        <v>28</v>
      </c>
      <c r="C243" s="70" t="e">
        <f>'WS-2, WS-3, &amp; WS-4'!$B$28*'Water Supply Calcs'!$N$7*H243</f>
        <v>#VALUE!</v>
      </c>
      <c r="D243" s="70">
        <v>0</v>
      </c>
      <c r="E243" s="70" t="e">
        <f t="shared" si="9"/>
        <v>#VALUE!</v>
      </c>
      <c r="F243" s="71" t="e">
        <f t="shared" si="10"/>
        <v>#VALUE!</v>
      </c>
      <c r="G243" s="70" t="e">
        <f t="shared" si="11"/>
        <v>#VALUE!</v>
      </c>
      <c r="H243" s="70" t="e">
        <f>_xlfn.IFS('WS-2, WS-3, &amp; WS-4'!$B$6='Watershed Precip Data'!$C$3,'Watershed Precip Data'!C245,'Watershed Precip Data'!$C$14='Watershed Precip Data'!$D$3,'Watershed Precip Data'!D245,'WS-2, WS-3, &amp; WS-4'!$B$6='Watershed Precip Data'!$E$3,'Watershed Precip Data'!E245,'WS-2, WS-3, &amp; WS-4'!$B$6='Watershed Precip Data'!$F$3,'Watershed Precip Data'!F245,'WS-2, WS-3, &amp; WS-4'!$B$6='Watershed Precip Data'!$G$3,'Watershed Precip Data'!G245,'Watershed Precip Data'!$C$14='Watershed Precip Data'!$H$3,'Watershed Precip Data'!H245,'WS-2, WS-3, &amp; WS-4'!$B$6='Watershed Precip Data'!$I$3,'Watershed Precip Data'!I245,'WS-2, WS-3, &amp; WS-4'!$B$6='Watershed Precip Data'!$J$3,'Watershed Precip Data'!J245,'WS-2, WS-3, &amp; WS-4'!$B$6='Watershed Precip Data'!$K$3,'Watershed Precip Data'!K245)</f>
        <v>#N/A</v>
      </c>
      <c r="I243" s="239" t="e">
        <f>MIN((($L$3*('WS-2, WS-3, &amp; WS-4'!$B$26/43560))),(G243+C243))</f>
        <v>#N/A</v>
      </c>
    </row>
    <row r="244" spans="1:9">
      <c r="A244" s="19">
        <v>8</v>
      </c>
      <c r="B244" s="18">
        <v>29</v>
      </c>
      <c r="C244" s="70" t="e">
        <f>'WS-2, WS-3, &amp; WS-4'!$B$28*'Water Supply Calcs'!$N$7*H244</f>
        <v>#VALUE!</v>
      </c>
      <c r="D244" s="70">
        <v>0</v>
      </c>
      <c r="E244" s="70" t="e">
        <f t="shared" si="9"/>
        <v>#VALUE!</v>
      </c>
      <c r="F244" s="71" t="e">
        <f t="shared" si="10"/>
        <v>#VALUE!</v>
      </c>
      <c r="G244" s="70" t="e">
        <f t="shared" si="11"/>
        <v>#VALUE!</v>
      </c>
      <c r="H244" s="70" t="e">
        <f>_xlfn.IFS('WS-2, WS-3, &amp; WS-4'!$B$6='Watershed Precip Data'!$C$3,'Watershed Precip Data'!C246,'Watershed Precip Data'!$C$14='Watershed Precip Data'!$D$3,'Watershed Precip Data'!D246,'WS-2, WS-3, &amp; WS-4'!$B$6='Watershed Precip Data'!$E$3,'Watershed Precip Data'!E246,'WS-2, WS-3, &amp; WS-4'!$B$6='Watershed Precip Data'!$F$3,'Watershed Precip Data'!F246,'WS-2, WS-3, &amp; WS-4'!$B$6='Watershed Precip Data'!$G$3,'Watershed Precip Data'!G246,'Watershed Precip Data'!$C$14='Watershed Precip Data'!$H$3,'Watershed Precip Data'!H246,'WS-2, WS-3, &amp; WS-4'!$B$6='Watershed Precip Data'!$I$3,'Watershed Precip Data'!I246,'WS-2, WS-3, &amp; WS-4'!$B$6='Watershed Precip Data'!$J$3,'Watershed Precip Data'!J246,'WS-2, WS-3, &amp; WS-4'!$B$6='Watershed Precip Data'!$K$3,'Watershed Precip Data'!K246)</f>
        <v>#N/A</v>
      </c>
      <c r="I244" s="239" t="e">
        <f>MIN((($L$3*('WS-2, WS-3, &amp; WS-4'!$B$26/43560))),(G244+C244))</f>
        <v>#N/A</v>
      </c>
    </row>
    <row r="245" spans="1:9">
      <c r="A245" s="19">
        <v>8</v>
      </c>
      <c r="B245" s="18">
        <v>30</v>
      </c>
      <c r="C245" s="70" t="e">
        <f>'WS-2, WS-3, &amp; WS-4'!$B$28*'Water Supply Calcs'!$N$7*H245</f>
        <v>#VALUE!</v>
      </c>
      <c r="D245" s="70">
        <v>0</v>
      </c>
      <c r="E245" s="70" t="e">
        <f t="shared" si="9"/>
        <v>#VALUE!</v>
      </c>
      <c r="F245" s="71" t="e">
        <f t="shared" si="10"/>
        <v>#VALUE!</v>
      </c>
      <c r="G245" s="70" t="e">
        <f t="shared" si="11"/>
        <v>#VALUE!</v>
      </c>
      <c r="H245" s="70" t="e">
        <f>_xlfn.IFS('WS-2, WS-3, &amp; WS-4'!$B$6='Watershed Precip Data'!$C$3,'Watershed Precip Data'!C247,'Watershed Precip Data'!$C$14='Watershed Precip Data'!$D$3,'Watershed Precip Data'!D247,'WS-2, WS-3, &amp; WS-4'!$B$6='Watershed Precip Data'!$E$3,'Watershed Precip Data'!E247,'WS-2, WS-3, &amp; WS-4'!$B$6='Watershed Precip Data'!$F$3,'Watershed Precip Data'!F247,'WS-2, WS-3, &amp; WS-4'!$B$6='Watershed Precip Data'!$G$3,'Watershed Precip Data'!G247,'Watershed Precip Data'!$C$14='Watershed Precip Data'!$H$3,'Watershed Precip Data'!H247,'WS-2, WS-3, &amp; WS-4'!$B$6='Watershed Precip Data'!$I$3,'Watershed Precip Data'!I247,'WS-2, WS-3, &amp; WS-4'!$B$6='Watershed Precip Data'!$J$3,'Watershed Precip Data'!J247,'WS-2, WS-3, &amp; WS-4'!$B$6='Watershed Precip Data'!$K$3,'Watershed Precip Data'!K247)</f>
        <v>#N/A</v>
      </c>
      <c r="I245" s="239" t="e">
        <f>MIN((($L$3*('WS-2, WS-3, &amp; WS-4'!$B$26/43560))),(G245+C245))</f>
        <v>#N/A</v>
      </c>
    </row>
    <row r="246" spans="1:9">
      <c r="A246" s="19">
        <v>8</v>
      </c>
      <c r="B246" s="18">
        <v>31</v>
      </c>
      <c r="C246" s="70" t="e">
        <f>'WS-2, WS-3, &amp; WS-4'!$B$28*'Water Supply Calcs'!$N$7*H246</f>
        <v>#VALUE!</v>
      </c>
      <c r="D246" s="70">
        <v>0</v>
      </c>
      <c r="E246" s="70" t="e">
        <f t="shared" si="9"/>
        <v>#VALUE!</v>
      </c>
      <c r="F246" s="71" t="e">
        <f t="shared" si="10"/>
        <v>#VALUE!</v>
      </c>
      <c r="G246" s="70" t="e">
        <f t="shared" si="11"/>
        <v>#VALUE!</v>
      </c>
      <c r="H246" s="70" t="e">
        <f>_xlfn.IFS('WS-2, WS-3, &amp; WS-4'!$B$6='Watershed Precip Data'!$C$3,'Watershed Precip Data'!C248,'Watershed Precip Data'!$C$14='Watershed Precip Data'!$D$3,'Watershed Precip Data'!D248,'WS-2, WS-3, &amp; WS-4'!$B$6='Watershed Precip Data'!$E$3,'Watershed Precip Data'!E248,'WS-2, WS-3, &amp; WS-4'!$B$6='Watershed Precip Data'!$F$3,'Watershed Precip Data'!F248,'WS-2, WS-3, &amp; WS-4'!$B$6='Watershed Precip Data'!$G$3,'Watershed Precip Data'!G248,'Watershed Precip Data'!$C$14='Watershed Precip Data'!$H$3,'Watershed Precip Data'!H248,'WS-2, WS-3, &amp; WS-4'!$B$6='Watershed Precip Data'!$I$3,'Watershed Precip Data'!I248,'WS-2, WS-3, &amp; WS-4'!$B$6='Watershed Precip Data'!$J$3,'Watershed Precip Data'!J248,'WS-2, WS-3, &amp; WS-4'!$B$6='Watershed Precip Data'!$K$3,'Watershed Precip Data'!K248)</f>
        <v>#N/A</v>
      </c>
      <c r="I246" s="239" t="e">
        <f>MIN((($L$3*('WS-2, WS-3, &amp; WS-4'!$B$26/43560))),(G246+C246))</f>
        <v>#N/A</v>
      </c>
    </row>
    <row r="247" spans="1:9">
      <c r="A247" s="19">
        <v>9</v>
      </c>
      <c r="B247" s="18">
        <v>1</v>
      </c>
      <c r="C247" s="70" t="e">
        <f>'WS-2, WS-3, &amp; WS-4'!$B$28*'Water Supply Calcs'!$N$7*H247</f>
        <v>#VALUE!</v>
      </c>
      <c r="D247" s="70">
        <v>0</v>
      </c>
      <c r="E247" s="70" t="e">
        <f t="shared" si="9"/>
        <v>#VALUE!</v>
      </c>
      <c r="F247" s="71" t="e">
        <f t="shared" si="10"/>
        <v>#VALUE!</v>
      </c>
      <c r="G247" s="70" t="e">
        <f t="shared" si="11"/>
        <v>#VALUE!</v>
      </c>
      <c r="H247" s="70" t="e">
        <f>_xlfn.IFS('WS-2, WS-3, &amp; WS-4'!$B$6='Watershed Precip Data'!$C$3,'Watershed Precip Data'!C249,'Watershed Precip Data'!$C$14='Watershed Precip Data'!$D$3,'Watershed Precip Data'!D249,'WS-2, WS-3, &amp; WS-4'!$B$6='Watershed Precip Data'!$E$3,'Watershed Precip Data'!E249,'WS-2, WS-3, &amp; WS-4'!$B$6='Watershed Precip Data'!$F$3,'Watershed Precip Data'!F249,'WS-2, WS-3, &amp; WS-4'!$B$6='Watershed Precip Data'!$G$3,'Watershed Precip Data'!G249,'Watershed Precip Data'!$C$14='Watershed Precip Data'!$H$3,'Watershed Precip Data'!H249,'WS-2, WS-3, &amp; WS-4'!$B$6='Watershed Precip Data'!$I$3,'Watershed Precip Data'!I249,'WS-2, WS-3, &amp; WS-4'!$B$6='Watershed Precip Data'!$J$3,'Watershed Precip Data'!J249,'WS-2, WS-3, &amp; WS-4'!$B$6='Watershed Precip Data'!$K$3,'Watershed Precip Data'!K249)</f>
        <v>#N/A</v>
      </c>
      <c r="I247" s="239" t="e">
        <f>MIN((($L$3*('WS-2, WS-3, &amp; WS-4'!$B$26/43560))),(G247+C247))</f>
        <v>#N/A</v>
      </c>
    </row>
    <row r="248" spans="1:9">
      <c r="A248" s="19">
        <v>9</v>
      </c>
      <c r="B248" s="18">
        <v>2</v>
      </c>
      <c r="C248" s="70" t="e">
        <f>'WS-2, WS-3, &amp; WS-4'!$B$28*'Water Supply Calcs'!$N$7*H248</f>
        <v>#VALUE!</v>
      </c>
      <c r="D248" s="70">
        <v>0</v>
      </c>
      <c r="E248" s="70" t="e">
        <f t="shared" si="9"/>
        <v>#VALUE!</v>
      </c>
      <c r="F248" s="71" t="e">
        <f t="shared" si="10"/>
        <v>#VALUE!</v>
      </c>
      <c r="G248" s="70" t="e">
        <f t="shared" si="11"/>
        <v>#VALUE!</v>
      </c>
      <c r="H248" s="70" t="e">
        <f>_xlfn.IFS('WS-2, WS-3, &amp; WS-4'!$B$6='Watershed Precip Data'!$C$3,'Watershed Precip Data'!C250,'Watershed Precip Data'!$C$14='Watershed Precip Data'!$D$3,'Watershed Precip Data'!D250,'WS-2, WS-3, &amp; WS-4'!$B$6='Watershed Precip Data'!$E$3,'Watershed Precip Data'!E250,'WS-2, WS-3, &amp; WS-4'!$B$6='Watershed Precip Data'!$F$3,'Watershed Precip Data'!F250,'WS-2, WS-3, &amp; WS-4'!$B$6='Watershed Precip Data'!$G$3,'Watershed Precip Data'!G250,'Watershed Precip Data'!$C$14='Watershed Precip Data'!$H$3,'Watershed Precip Data'!H250,'WS-2, WS-3, &amp; WS-4'!$B$6='Watershed Precip Data'!$I$3,'Watershed Precip Data'!I250,'WS-2, WS-3, &amp; WS-4'!$B$6='Watershed Precip Data'!$J$3,'Watershed Precip Data'!J250,'WS-2, WS-3, &amp; WS-4'!$B$6='Watershed Precip Data'!$K$3,'Watershed Precip Data'!K250)</f>
        <v>#N/A</v>
      </c>
      <c r="I248" s="239" t="e">
        <f>MIN((($L$3*('WS-2, WS-3, &amp; WS-4'!$B$26/43560))),(G248+C248))</f>
        <v>#N/A</v>
      </c>
    </row>
    <row r="249" spans="1:9">
      <c r="A249" s="19">
        <v>9</v>
      </c>
      <c r="B249" s="18">
        <v>3</v>
      </c>
      <c r="C249" s="70" t="e">
        <f>'WS-2, WS-3, &amp; WS-4'!$B$28*'Water Supply Calcs'!$N$7*H249</f>
        <v>#VALUE!</v>
      </c>
      <c r="D249" s="70">
        <v>0</v>
      </c>
      <c r="E249" s="70" t="e">
        <f t="shared" si="9"/>
        <v>#VALUE!</v>
      </c>
      <c r="F249" s="71" t="e">
        <f t="shared" si="10"/>
        <v>#VALUE!</v>
      </c>
      <c r="G249" s="70" t="e">
        <f t="shared" si="11"/>
        <v>#VALUE!</v>
      </c>
      <c r="H249" s="70" t="e">
        <f>_xlfn.IFS('WS-2, WS-3, &amp; WS-4'!$B$6='Watershed Precip Data'!$C$3,'Watershed Precip Data'!C251,'Watershed Precip Data'!$C$14='Watershed Precip Data'!$D$3,'Watershed Precip Data'!D251,'WS-2, WS-3, &amp; WS-4'!$B$6='Watershed Precip Data'!$E$3,'Watershed Precip Data'!E251,'WS-2, WS-3, &amp; WS-4'!$B$6='Watershed Precip Data'!$F$3,'Watershed Precip Data'!F251,'WS-2, WS-3, &amp; WS-4'!$B$6='Watershed Precip Data'!$G$3,'Watershed Precip Data'!G251,'Watershed Precip Data'!$C$14='Watershed Precip Data'!$H$3,'Watershed Precip Data'!H251,'WS-2, WS-3, &amp; WS-4'!$B$6='Watershed Precip Data'!$I$3,'Watershed Precip Data'!I251,'WS-2, WS-3, &amp; WS-4'!$B$6='Watershed Precip Data'!$J$3,'Watershed Precip Data'!J251,'WS-2, WS-3, &amp; WS-4'!$B$6='Watershed Precip Data'!$K$3,'Watershed Precip Data'!K251)</f>
        <v>#N/A</v>
      </c>
      <c r="I249" s="239" t="e">
        <f>MIN((($L$3*('WS-2, WS-3, &amp; WS-4'!$B$26/43560))),(G249+C249))</f>
        <v>#N/A</v>
      </c>
    </row>
    <row r="250" spans="1:9">
      <c r="A250" s="19">
        <v>9</v>
      </c>
      <c r="B250" s="18">
        <v>4</v>
      </c>
      <c r="C250" s="70" t="e">
        <f>'WS-2, WS-3, &amp; WS-4'!$B$28*'Water Supply Calcs'!$N$7*H250</f>
        <v>#VALUE!</v>
      </c>
      <c r="D250" s="70">
        <v>0</v>
      </c>
      <c r="E250" s="70" t="e">
        <f t="shared" si="9"/>
        <v>#VALUE!</v>
      </c>
      <c r="F250" s="71" t="e">
        <f t="shared" si="10"/>
        <v>#VALUE!</v>
      </c>
      <c r="G250" s="70" t="e">
        <f t="shared" si="11"/>
        <v>#VALUE!</v>
      </c>
      <c r="H250" s="70" t="e">
        <f>_xlfn.IFS('WS-2, WS-3, &amp; WS-4'!$B$6='Watershed Precip Data'!$C$3,'Watershed Precip Data'!C252,'Watershed Precip Data'!$C$14='Watershed Precip Data'!$D$3,'Watershed Precip Data'!D252,'WS-2, WS-3, &amp; WS-4'!$B$6='Watershed Precip Data'!$E$3,'Watershed Precip Data'!E252,'WS-2, WS-3, &amp; WS-4'!$B$6='Watershed Precip Data'!$F$3,'Watershed Precip Data'!F252,'WS-2, WS-3, &amp; WS-4'!$B$6='Watershed Precip Data'!$G$3,'Watershed Precip Data'!G252,'Watershed Precip Data'!$C$14='Watershed Precip Data'!$H$3,'Watershed Precip Data'!H252,'WS-2, WS-3, &amp; WS-4'!$B$6='Watershed Precip Data'!$I$3,'Watershed Precip Data'!I252,'WS-2, WS-3, &amp; WS-4'!$B$6='Watershed Precip Data'!$J$3,'Watershed Precip Data'!J252,'WS-2, WS-3, &amp; WS-4'!$B$6='Watershed Precip Data'!$K$3,'Watershed Precip Data'!K252)</f>
        <v>#N/A</v>
      </c>
      <c r="I250" s="239" t="e">
        <f>MIN((($L$3*('WS-2, WS-3, &amp; WS-4'!$B$26/43560))),(G250+C250))</f>
        <v>#N/A</v>
      </c>
    </row>
    <row r="251" spans="1:9">
      <c r="A251" s="19">
        <v>9</v>
      </c>
      <c r="B251" s="18">
        <v>5</v>
      </c>
      <c r="C251" s="70" t="e">
        <f>'WS-2, WS-3, &amp; WS-4'!$B$28*'Water Supply Calcs'!$N$7*H251</f>
        <v>#VALUE!</v>
      </c>
      <c r="D251" s="70">
        <v>0</v>
      </c>
      <c r="E251" s="70" t="e">
        <f t="shared" si="9"/>
        <v>#VALUE!</v>
      </c>
      <c r="F251" s="71" t="e">
        <f t="shared" si="10"/>
        <v>#VALUE!</v>
      </c>
      <c r="G251" s="70" t="e">
        <f t="shared" si="11"/>
        <v>#VALUE!</v>
      </c>
      <c r="H251" s="70" t="e">
        <f>_xlfn.IFS('WS-2, WS-3, &amp; WS-4'!$B$6='Watershed Precip Data'!$C$3,'Watershed Precip Data'!C253,'Watershed Precip Data'!$C$14='Watershed Precip Data'!$D$3,'Watershed Precip Data'!D253,'WS-2, WS-3, &amp; WS-4'!$B$6='Watershed Precip Data'!$E$3,'Watershed Precip Data'!E253,'WS-2, WS-3, &amp; WS-4'!$B$6='Watershed Precip Data'!$F$3,'Watershed Precip Data'!F253,'WS-2, WS-3, &amp; WS-4'!$B$6='Watershed Precip Data'!$G$3,'Watershed Precip Data'!G253,'Watershed Precip Data'!$C$14='Watershed Precip Data'!$H$3,'Watershed Precip Data'!H253,'WS-2, WS-3, &amp; WS-4'!$B$6='Watershed Precip Data'!$I$3,'Watershed Precip Data'!I253,'WS-2, WS-3, &amp; WS-4'!$B$6='Watershed Precip Data'!$J$3,'Watershed Precip Data'!J253,'WS-2, WS-3, &amp; WS-4'!$B$6='Watershed Precip Data'!$K$3,'Watershed Precip Data'!K253)</f>
        <v>#N/A</v>
      </c>
      <c r="I251" s="239" t="e">
        <f>MIN((($L$3*('WS-2, WS-3, &amp; WS-4'!$B$26/43560))),(G251+C251))</f>
        <v>#N/A</v>
      </c>
    </row>
    <row r="252" spans="1:9">
      <c r="A252" s="19">
        <v>9</v>
      </c>
      <c r="B252" s="18">
        <v>6</v>
      </c>
      <c r="C252" s="70" t="e">
        <f>'WS-2, WS-3, &amp; WS-4'!$B$28*'Water Supply Calcs'!$N$7*H252</f>
        <v>#VALUE!</v>
      </c>
      <c r="D252" s="70">
        <v>0</v>
      </c>
      <c r="E252" s="70" t="e">
        <f t="shared" si="9"/>
        <v>#VALUE!</v>
      </c>
      <c r="F252" s="71" t="e">
        <f t="shared" si="10"/>
        <v>#VALUE!</v>
      </c>
      <c r="G252" s="70" t="e">
        <f t="shared" si="11"/>
        <v>#VALUE!</v>
      </c>
      <c r="H252" s="70" t="e">
        <f>_xlfn.IFS('WS-2, WS-3, &amp; WS-4'!$B$6='Watershed Precip Data'!$C$3,'Watershed Precip Data'!C254,'Watershed Precip Data'!$C$14='Watershed Precip Data'!$D$3,'Watershed Precip Data'!D254,'WS-2, WS-3, &amp; WS-4'!$B$6='Watershed Precip Data'!$E$3,'Watershed Precip Data'!E254,'WS-2, WS-3, &amp; WS-4'!$B$6='Watershed Precip Data'!$F$3,'Watershed Precip Data'!F254,'WS-2, WS-3, &amp; WS-4'!$B$6='Watershed Precip Data'!$G$3,'Watershed Precip Data'!G254,'Watershed Precip Data'!$C$14='Watershed Precip Data'!$H$3,'Watershed Precip Data'!H254,'WS-2, WS-3, &amp; WS-4'!$B$6='Watershed Precip Data'!$I$3,'Watershed Precip Data'!I254,'WS-2, WS-3, &amp; WS-4'!$B$6='Watershed Precip Data'!$J$3,'Watershed Precip Data'!J254,'WS-2, WS-3, &amp; WS-4'!$B$6='Watershed Precip Data'!$K$3,'Watershed Precip Data'!K254)</f>
        <v>#N/A</v>
      </c>
      <c r="I252" s="239" t="e">
        <f>MIN((($L$3*('WS-2, WS-3, &amp; WS-4'!$B$26/43560))),(G252+C252))</f>
        <v>#N/A</v>
      </c>
    </row>
    <row r="253" spans="1:9">
      <c r="A253" s="19">
        <v>9</v>
      </c>
      <c r="B253" s="18">
        <v>7</v>
      </c>
      <c r="C253" s="70" t="e">
        <f>'WS-2, WS-3, &amp; WS-4'!$B$28*'Water Supply Calcs'!$N$7*H253</f>
        <v>#VALUE!</v>
      </c>
      <c r="D253" s="70">
        <v>0</v>
      </c>
      <c r="E253" s="70" t="e">
        <f t="shared" si="9"/>
        <v>#VALUE!</v>
      </c>
      <c r="F253" s="71" t="e">
        <f t="shared" si="10"/>
        <v>#VALUE!</v>
      </c>
      <c r="G253" s="70" t="e">
        <f t="shared" si="11"/>
        <v>#VALUE!</v>
      </c>
      <c r="H253" s="70" t="e">
        <f>_xlfn.IFS('WS-2, WS-3, &amp; WS-4'!$B$6='Watershed Precip Data'!$C$3,'Watershed Precip Data'!C255,'Watershed Precip Data'!$C$14='Watershed Precip Data'!$D$3,'Watershed Precip Data'!D255,'WS-2, WS-3, &amp; WS-4'!$B$6='Watershed Precip Data'!$E$3,'Watershed Precip Data'!E255,'WS-2, WS-3, &amp; WS-4'!$B$6='Watershed Precip Data'!$F$3,'Watershed Precip Data'!F255,'WS-2, WS-3, &amp; WS-4'!$B$6='Watershed Precip Data'!$G$3,'Watershed Precip Data'!G255,'Watershed Precip Data'!$C$14='Watershed Precip Data'!$H$3,'Watershed Precip Data'!H255,'WS-2, WS-3, &amp; WS-4'!$B$6='Watershed Precip Data'!$I$3,'Watershed Precip Data'!I255,'WS-2, WS-3, &amp; WS-4'!$B$6='Watershed Precip Data'!$J$3,'Watershed Precip Data'!J255,'WS-2, WS-3, &amp; WS-4'!$B$6='Watershed Precip Data'!$K$3,'Watershed Precip Data'!K255)</f>
        <v>#N/A</v>
      </c>
      <c r="I253" s="239" t="e">
        <f>MIN((($L$3*('WS-2, WS-3, &amp; WS-4'!$B$26/43560))),(G253+C253))</f>
        <v>#N/A</v>
      </c>
    </row>
    <row r="254" spans="1:9">
      <c r="A254" s="19">
        <v>9</v>
      </c>
      <c r="B254" s="18">
        <v>8</v>
      </c>
      <c r="C254" s="70" t="e">
        <f>'WS-2, WS-3, &amp; WS-4'!$B$28*'Water Supply Calcs'!$N$7*H254</f>
        <v>#VALUE!</v>
      </c>
      <c r="D254" s="70">
        <v>0</v>
      </c>
      <c r="E254" s="70" t="e">
        <f t="shared" si="9"/>
        <v>#VALUE!</v>
      </c>
      <c r="F254" s="71" t="e">
        <f t="shared" si="10"/>
        <v>#VALUE!</v>
      </c>
      <c r="G254" s="70" t="e">
        <f t="shared" si="11"/>
        <v>#VALUE!</v>
      </c>
      <c r="H254" s="70" t="e">
        <f>_xlfn.IFS('WS-2, WS-3, &amp; WS-4'!$B$6='Watershed Precip Data'!$C$3,'Watershed Precip Data'!C256,'Watershed Precip Data'!$C$14='Watershed Precip Data'!$D$3,'Watershed Precip Data'!D256,'WS-2, WS-3, &amp; WS-4'!$B$6='Watershed Precip Data'!$E$3,'Watershed Precip Data'!E256,'WS-2, WS-3, &amp; WS-4'!$B$6='Watershed Precip Data'!$F$3,'Watershed Precip Data'!F256,'WS-2, WS-3, &amp; WS-4'!$B$6='Watershed Precip Data'!$G$3,'Watershed Precip Data'!G256,'Watershed Precip Data'!$C$14='Watershed Precip Data'!$H$3,'Watershed Precip Data'!H256,'WS-2, WS-3, &amp; WS-4'!$B$6='Watershed Precip Data'!$I$3,'Watershed Precip Data'!I256,'WS-2, WS-3, &amp; WS-4'!$B$6='Watershed Precip Data'!$J$3,'Watershed Precip Data'!J256,'WS-2, WS-3, &amp; WS-4'!$B$6='Watershed Precip Data'!$K$3,'Watershed Precip Data'!K256)</f>
        <v>#N/A</v>
      </c>
      <c r="I254" s="239" t="e">
        <f>MIN((($L$3*('WS-2, WS-3, &amp; WS-4'!$B$26/43560))),(G254+C254))</f>
        <v>#N/A</v>
      </c>
    </row>
    <row r="255" spans="1:9">
      <c r="A255" s="19">
        <v>9</v>
      </c>
      <c r="B255" s="18">
        <v>9</v>
      </c>
      <c r="C255" s="70" t="e">
        <f>'WS-2, WS-3, &amp; WS-4'!$B$28*'Water Supply Calcs'!$N$7*H255</f>
        <v>#VALUE!</v>
      </c>
      <c r="D255" s="70">
        <v>0</v>
      </c>
      <c r="E255" s="70" t="e">
        <f t="shared" si="9"/>
        <v>#VALUE!</v>
      </c>
      <c r="F255" s="71" t="e">
        <f t="shared" si="10"/>
        <v>#VALUE!</v>
      </c>
      <c r="G255" s="70" t="e">
        <f t="shared" si="11"/>
        <v>#VALUE!</v>
      </c>
      <c r="H255" s="70" t="e">
        <f>_xlfn.IFS('WS-2, WS-3, &amp; WS-4'!$B$6='Watershed Precip Data'!$C$3,'Watershed Precip Data'!C257,'Watershed Precip Data'!$C$14='Watershed Precip Data'!$D$3,'Watershed Precip Data'!D257,'WS-2, WS-3, &amp; WS-4'!$B$6='Watershed Precip Data'!$E$3,'Watershed Precip Data'!E257,'WS-2, WS-3, &amp; WS-4'!$B$6='Watershed Precip Data'!$F$3,'Watershed Precip Data'!F257,'WS-2, WS-3, &amp; WS-4'!$B$6='Watershed Precip Data'!$G$3,'Watershed Precip Data'!G257,'Watershed Precip Data'!$C$14='Watershed Precip Data'!$H$3,'Watershed Precip Data'!H257,'WS-2, WS-3, &amp; WS-4'!$B$6='Watershed Precip Data'!$I$3,'Watershed Precip Data'!I257,'WS-2, WS-3, &amp; WS-4'!$B$6='Watershed Precip Data'!$J$3,'Watershed Precip Data'!J257,'WS-2, WS-3, &amp; WS-4'!$B$6='Watershed Precip Data'!$K$3,'Watershed Precip Data'!K257)</f>
        <v>#N/A</v>
      </c>
      <c r="I255" s="239" t="e">
        <f>MIN((($L$3*('WS-2, WS-3, &amp; WS-4'!$B$26/43560))),(G255+C255))</f>
        <v>#N/A</v>
      </c>
    </row>
    <row r="256" spans="1:9">
      <c r="A256" s="19">
        <v>9</v>
      </c>
      <c r="B256" s="18">
        <v>10</v>
      </c>
      <c r="C256" s="70" t="e">
        <f>'WS-2, WS-3, &amp; WS-4'!$B$28*'Water Supply Calcs'!$N$7*H256</f>
        <v>#VALUE!</v>
      </c>
      <c r="D256" s="70">
        <v>0</v>
      </c>
      <c r="E256" s="70" t="e">
        <f t="shared" si="9"/>
        <v>#VALUE!</v>
      </c>
      <c r="F256" s="71" t="e">
        <f t="shared" si="10"/>
        <v>#VALUE!</v>
      </c>
      <c r="G256" s="70" t="e">
        <f t="shared" si="11"/>
        <v>#VALUE!</v>
      </c>
      <c r="H256" s="70" t="e">
        <f>_xlfn.IFS('WS-2, WS-3, &amp; WS-4'!$B$6='Watershed Precip Data'!$C$3,'Watershed Precip Data'!C258,'Watershed Precip Data'!$C$14='Watershed Precip Data'!$D$3,'Watershed Precip Data'!D258,'WS-2, WS-3, &amp; WS-4'!$B$6='Watershed Precip Data'!$E$3,'Watershed Precip Data'!E258,'WS-2, WS-3, &amp; WS-4'!$B$6='Watershed Precip Data'!$F$3,'Watershed Precip Data'!F258,'WS-2, WS-3, &amp; WS-4'!$B$6='Watershed Precip Data'!$G$3,'Watershed Precip Data'!G258,'Watershed Precip Data'!$C$14='Watershed Precip Data'!$H$3,'Watershed Precip Data'!H258,'WS-2, WS-3, &amp; WS-4'!$B$6='Watershed Precip Data'!$I$3,'Watershed Precip Data'!I258,'WS-2, WS-3, &amp; WS-4'!$B$6='Watershed Precip Data'!$J$3,'Watershed Precip Data'!J258,'WS-2, WS-3, &amp; WS-4'!$B$6='Watershed Precip Data'!$K$3,'Watershed Precip Data'!K258)</f>
        <v>#N/A</v>
      </c>
      <c r="I256" s="239" t="e">
        <f>MIN((($L$3*('WS-2, WS-3, &amp; WS-4'!$B$26/43560))),(G256+C256))</f>
        <v>#N/A</v>
      </c>
    </row>
    <row r="257" spans="1:9">
      <c r="A257" s="19">
        <v>9</v>
      </c>
      <c r="B257" s="18">
        <v>11</v>
      </c>
      <c r="C257" s="70" t="e">
        <f>'WS-2, WS-3, &amp; WS-4'!$B$28*'Water Supply Calcs'!$N$7*H257</f>
        <v>#VALUE!</v>
      </c>
      <c r="D257" s="70">
        <v>0</v>
      </c>
      <c r="E257" s="70" t="e">
        <f t="shared" si="9"/>
        <v>#VALUE!</v>
      </c>
      <c r="F257" s="71" t="e">
        <f t="shared" si="10"/>
        <v>#VALUE!</v>
      </c>
      <c r="G257" s="70" t="e">
        <f t="shared" si="11"/>
        <v>#VALUE!</v>
      </c>
      <c r="H257" s="70" t="e">
        <f>_xlfn.IFS('WS-2, WS-3, &amp; WS-4'!$B$6='Watershed Precip Data'!$C$3,'Watershed Precip Data'!C259,'Watershed Precip Data'!$C$14='Watershed Precip Data'!$D$3,'Watershed Precip Data'!D259,'WS-2, WS-3, &amp; WS-4'!$B$6='Watershed Precip Data'!$E$3,'Watershed Precip Data'!E259,'WS-2, WS-3, &amp; WS-4'!$B$6='Watershed Precip Data'!$F$3,'Watershed Precip Data'!F259,'WS-2, WS-3, &amp; WS-4'!$B$6='Watershed Precip Data'!$G$3,'Watershed Precip Data'!G259,'Watershed Precip Data'!$C$14='Watershed Precip Data'!$H$3,'Watershed Precip Data'!H259,'WS-2, WS-3, &amp; WS-4'!$B$6='Watershed Precip Data'!$I$3,'Watershed Precip Data'!I259,'WS-2, WS-3, &amp; WS-4'!$B$6='Watershed Precip Data'!$J$3,'Watershed Precip Data'!J259,'WS-2, WS-3, &amp; WS-4'!$B$6='Watershed Precip Data'!$K$3,'Watershed Precip Data'!K259)</f>
        <v>#N/A</v>
      </c>
      <c r="I257" s="239" t="e">
        <f>MIN((($L$3*('WS-2, WS-3, &amp; WS-4'!$B$26/43560))),(G257+C257))</f>
        <v>#N/A</v>
      </c>
    </row>
    <row r="258" spans="1:9">
      <c r="A258" s="19">
        <v>9</v>
      </c>
      <c r="B258" s="18">
        <v>12</v>
      </c>
      <c r="C258" s="70" t="e">
        <f>'WS-2, WS-3, &amp; WS-4'!$B$28*'Water Supply Calcs'!$N$7*H258</f>
        <v>#VALUE!</v>
      </c>
      <c r="D258" s="70">
        <v>0</v>
      </c>
      <c r="E258" s="70" t="e">
        <f t="shared" si="9"/>
        <v>#VALUE!</v>
      </c>
      <c r="F258" s="71" t="e">
        <f t="shared" si="10"/>
        <v>#VALUE!</v>
      </c>
      <c r="G258" s="70" t="e">
        <f t="shared" si="11"/>
        <v>#VALUE!</v>
      </c>
      <c r="H258" s="70" t="e">
        <f>_xlfn.IFS('WS-2, WS-3, &amp; WS-4'!$B$6='Watershed Precip Data'!$C$3,'Watershed Precip Data'!C260,'Watershed Precip Data'!$C$14='Watershed Precip Data'!$D$3,'Watershed Precip Data'!D260,'WS-2, WS-3, &amp; WS-4'!$B$6='Watershed Precip Data'!$E$3,'Watershed Precip Data'!E260,'WS-2, WS-3, &amp; WS-4'!$B$6='Watershed Precip Data'!$F$3,'Watershed Precip Data'!F260,'WS-2, WS-3, &amp; WS-4'!$B$6='Watershed Precip Data'!$G$3,'Watershed Precip Data'!G260,'Watershed Precip Data'!$C$14='Watershed Precip Data'!$H$3,'Watershed Precip Data'!H260,'WS-2, WS-3, &amp; WS-4'!$B$6='Watershed Precip Data'!$I$3,'Watershed Precip Data'!I260,'WS-2, WS-3, &amp; WS-4'!$B$6='Watershed Precip Data'!$J$3,'Watershed Precip Data'!J260,'WS-2, WS-3, &amp; WS-4'!$B$6='Watershed Precip Data'!$K$3,'Watershed Precip Data'!K260)</f>
        <v>#N/A</v>
      </c>
      <c r="I258" s="239" t="e">
        <f>MIN((($L$3*('WS-2, WS-3, &amp; WS-4'!$B$26/43560))),(G258+C258))</f>
        <v>#N/A</v>
      </c>
    </row>
    <row r="259" spans="1:9">
      <c r="A259" s="19">
        <v>9</v>
      </c>
      <c r="B259" s="18">
        <v>13</v>
      </c>
      <c r="C259" s="70" t="e">
        <f>'WS-2, WS-3, &amp; WS-4'!$B$28*'Water Supply Calcs'!$N$7*H259</f>
        <v>#VALUE!</v>
      </c>
      <c r="D259" s="70">
        <v>0</v>
      </c>
      <c r="E259" s="70" t="e">
        <f t="shared" ref="E259:E322" si="12">MAX(0,F259-$L$4)</f>
        <v>#VALUE!</v>
      </c>
      <c r="F259" s="71" t="e">
        <f t="shared" si="10"/>
        <v>#VALUE!</v>
      </c>
      <c r="G259" s="70" t="e">
        <f t="shared" si="11"/>
        <v>#VALUE!</v>
      </c>
      <c r="H259" s="70" t="e">
        <f>_xlfn.IFS('WS-2, WS-3, &amp; WS-4'!$B$6='Watershed Precip Data'!$C$3,'Watershed Precip Data'!C261,'Watershed Precip Data'!$C$14='Watershed Precip Data'!$D$3,'Watershed Precip Data'!D261,'WS-2, WS-3, &amp; WS-4'!$B$6='Watershed Precip Data'!$E$3,'Watershed Precip Data'!E261,'WS-2, WS-3, &amp; WS-4'!$B$6='Watershed Precip Data'!$F$3,'Watershed Precip Data'!F261,'WS-2, WS-3, &amp; WS-4'!$B$6='Watershed Precip Data'!$G$3,'Watershed Precip Data'!G261,'Watershed Precip Data'!$C$14='Watershed Precip Data'!$H$3,'Watershed Precip Data'!H261,'WS-2, WS-3, &amp; WS-4'!$B$6='Watershed Precip Data'!$I$3,'Watershed Precip Data'!I261,'WS-2, WS-3, &amp; WS-4'!$B$6='Watershed Precip Data'!$J$3,'Watershed Precip Data'!J261,'WS-2, WS-3, &amp; WS-4'!$B$6='Watershed Precip Data'!$K$3,'Watershed Precip Data'!K261)</f>
        <v>#N/A</v>
      </c>
      <c r="I259" s="239" t="e">
        <f>MIN((($L$3*('WS-2, WS-3, &amp; WS-4'!$B$26/43560))),(G259+C259))</f>
        <v>#N/A</v>
      </c>
    </row>
    <row r="260" spans="1:9">
      <c r="A260" s="19">
        <v>9</v>
      </c>
      <c r="B260" s="18">
        <v>14</v>
      </c>
      <c r="C260" s="70" t="e">
        <f>'WS-2, WS-3, &amp; WS-4'!$B$28*'Water Supply Calcs'!$N$7*H260</f>
        <v>#VALUE!</v>
      </c>
      <c r="D260" s="70">
        <v>0</v>
      </c>
      <c r="E260" s="70" t="e">
        <f t="shared" si="12"/>
        <v>#VALUE!</v>
      </c>
      <c r="F260" s="71" t="e">
        <f t="shared" ref="F260:F323" si="13">MAX((G259+C260-D260-I259),0)</f>
        <v>#VALUE!</v>
      </c>
      <c r="G260" s="70" t="e">
        <f t="shared" ref="G260:G323" si="14">MAX((F260-E260),0)</f>
        <v>#VALUE!</v>
      </c>
      <c r="H260" s="70" t="e">
        <f>_xlfn.IFS('WS-2, WS-3, &amp; WS-4'!$B$6='Watershed Precip Data'!$C$3,'Watershed Precip Data'!C262,'Watershed Precip Data'!$C$14='Watershed Precip Data'!$D$3,'Watershed Precip Data'!D262,'WS-2, WS-3, &amp; WS-4'!$B$6='Watershed Precip Data'!$E$3,'Watershed Precip Data'!E262,'WS-2, WS-3, &amp; WS-4'!$B$6='Watershed Precip Data'!$F$3,'Watershed Precip Data'!F262,'WS-2, WS-3, &amp; WS-4'!$B$6='Watershed Precip Data'!$G$3,'Watershed Precip Data'!G262,'Watershed Precip Data'!$C$14='Watershed Precip Data'!$H$3,'Watershed Precip Data'!H262,'WS-2, WS-3, &amp; WS-4'!$B$6='Watershed Precip Data'!$I$3,'Watershed Precip Data'!I262,'WS-2, WS-3, &amp; WS-4'!$B$6='Watershed Precip Data'!$J$3,'Watershed Precip Data'!J262,'WS-2, WS-3, &amp; WS-4'!$B$6='Watershed Precip Data'!$K$3,'Watershed Precip Data'!K262)</f>
        <v>#N/A</v>
      </c>
      <c r="I260" s="239" t="e">
        <f>MIN((($L$3*('WS-2, WS-3, &amp; WS-4'!$B$26/43560))),(G260+C260))</f>
        <v>#N/A</v>
      </c>
    </row>
    <row r="261" spans="1:9">
      <c r="A261" s="19">
        <v>9</v>
      </c>
      <c r="B261" s="18">
        <v>15</v>
      </c>
      <c r="C261" s="70" t="e">
        <f>'WS-2, WS-3, &amp; WS-4'!$B$28*'Water Supply Calcs'!$N$7*H261</f>
        <v>#VALUE!</v>
      </c>
      <c r="D261" s="70">
        <v>0</v>
      </c>
      <c r="E261" s="70" t="e">
        <f t="shared" si="12"/>
        <v>#VALUE!</v>
      </c>
      <c r="F261" s="71" t="e">
        <f t="shared" si="13"/>
        <v>#VALUE!</v>
      </c>
      <c r="G261" s="70" t="e">
        <f t="shared" si="14"/>
        <v>#VALUE!</v>
      </c>
      <c r="H261" s="70" t="e">
        <f>_xlfn.IFS('WS-2, WS-3, &amp; WS-4'!$B$6='Watershed Precip Data'!$C$3,'Watershed Precip Data'!C263,'Watershed Precip Data'!$C$14='Watershed Precip Data'!$D$3,'Watershed Precip Data'!D263,'WS-2, WS-3, &amp; WS-4'!$B$6='Watershed Precip Data'!$E$3,'Watershed Precip Data'!E263,'WS-2, WS-3, &amp; WS-4'!$B$6='Watershed Precip Data'!$F$3,'Watershed Precip Data'!F263,'WS-2, WS-3, &amp; WS-4'!$B$6='Watershed Precip Data'!$G$3,'Watershed Precip Data'!G263,'Watershed Precip Data'!$C$14='Watershed Precip Data'!$H$3,'Watershed Precip Data'!H263,'WS-2, WS-3, &amp; WS-4'!$B$6='Watershed Precip Data'!$I$3,'Watershed Precip Data'!I263,'WS-2, WS-3, &amp; WS-4'!$B$6='Watershed Precip Data'!$J$3,'Watershed Precip Data'!J263,'WS-2, WS-3, &amp; WS-4'!$B$6='Watershed Precip Data'!$K$3,'Watershed Precip Data'!K263)</f>
        <v>#N/A</v>
      </c>
      <c r="I261" s="239" t="e">
        <f>MIN((($L$3*('WS-2, WS-3, &amp; WS-4'!$B$26/43560))),(G261+C261))</f>
        <v>#N/A</v>
      </c>
    </row>
    <row r="262" spans="1:9">
      <c r="A262" s="19">
        <v>9</v>
      </c>
      <c r="B262" s="18">
        <v>16</v>
      </c>
      <c r="C262" s="70" t="e">
        <f>'WS-2, WS-3, &amp; WS-4'!$B$28*'Water Supply Calcs'!$N$7*H262</f>
        <v>#VALUE!</v>
      </c>
      <c r="D262" s="70">
        <v>0</v>
      </c>
      <c r="E262" s="70" t="e">
        <f t="shared" si="12"/>
        <v>#VALUE!</v>
      </c>
      <c r="F262" s="71" t="e">
        <f t="shared" si="13"/>
        <v>#VALUE!</v>
      </c>
      <c r="G262" s="70" t="e">
        <f t="shared" si="14"/>
        <v>#VALUE!</v>
      </c>
      <c r="H262" s="70" t="e">
        <f>_xlfn.IFS('WS-2, WS-3, &amp; WS-4'!$B$6='Watershed Precip Data'!$C$3,'Watershed Precip Data'!C264,'Watershed Precip Data'!$C$14='Watershed Precip Data'!$D$3,'Watershed Precip Data'!D264,'WS-2, WS-3, &amp; WS-4'!$B$6='Watershed Precip Data'!$E$3,'Watershed Precip Data'!E264,'WS-2, WS-3, &amp; WS-4'!$B$6='Watershed Precip Data'!$F$3,'Watershed Precip Data'!F264,'WS-2, WS-3, &amp; WS-4'!$B$6='Watershed Precip Data'!$G$3,'Watershed Precip Data'!G264,'Watershed Precip Data'!$C$14='Watershed Precip Data'!$H$3,'Watershed Precip Data'!H264,'WS-2, WS-3, &amp; WS-4'!$B$6='Watershed Precip Data'!$I$3,'Watershed Precip Data'!I264,'WS-2, WS-3, &amp; WS-4'!$B$6='Watershed Precip Data'!$J$3,'Watershed Precip Data'!J264,'WS-2, WS-3, &amp; WS-4'!$B$6='Watershed Precip Data'!$K$3,'Watershed Precip Data'!K264)</f>
        <v>#N/A</v>
      </c>
      <c r="I262" s="239" t="e">
        <f>MIN((($L$3*('WS-2, WS-3, &amp; WS-4'!$B$26/43560))),(G262+C262))</f>
        <v>#N/A</v>
      </c>
    </row>
    <row r="263" spans="1:9">
      <c r="A263" s="19">
        <v>9</v>
      </c>
      <c r="B263" s="18">
        <v>17</v>
      </c>
      <c r="C263" s="70" t="e">
        <f>'WS-2, WS-3, &amp; WS-4'!$B$28*'Water Supply Calcs'!$N$7*H263</f>
        <v>#VALUE!</v>
      </c>
      <c r="D263" s="70">
        <v>0</v>
      </c>
      <c r="E263" s="70" t="e">
        <f t="shared" si="12"/>
        <v>#VALUE!</v>
      </c>
      <c r="F263" s="71" t="e">
        <f t="shared" si="13"/>
        <v>#VALUE!</v>
      </c>
      <c r="G263" s="70" t="e">
        <f t="shared" si="14"/>
        <v>#VALUE!</v>
      </c>
      <c r="H263" s="70" t="e">
        <f>_xlfn.IFS('WS-2, WS-3, &amp; WS-4'!$B$6='Watershed Precip Data'!$C$3,'Watershed Precip Data'!C265,'Watershed Precip Data'!$C$14='Watershed Precip Data'!$D$3,'Watershed Precip Data'!D265,'WS-2, WS-3, &amp; WS-4'!$B$6='Watershed Precip Data'!$E$3,'Watershed Precip Data'!E265,'WS-2, WS-3, &amp; WS-4'!$B$6='Watershed Precip Data'!$F$3,'Watershed Precip Data'!F265,'WS-2, WS-3, &amp; WS-4'!$B$6='Watershed Precip Data'!$G$3,'Watershed Precip Data'!G265,'Watershed Precip Data'!$C$14='Watershed Precip Data'!$H$3,'Watershed Precip Data'!H265,'WS-2, WS-3, &amp; WS-4'!$B$6='Watershed Precip Data'!$I$3,'Watershed Precip Data'!I265,'WS-2, WS-3, &amp; WS-4'!$B$6='Watershed Precip Data'!$J$3,'Watershed Precip Data'!J265,'WS-2, WS-3, &amp; WS-4'!$B$6='Watershed Precip Data'!$K$3,'Watershed Precip Data'!K265)</f>
        <v>#N/A</v>
      </c>
      <c r="I263" s="239" t="e">
        <f>MIN((($L$3*('WS-2, WS-3, &amp; WS-4'!$B$26/43560))),(G263+C263))</f>
        <v>#N/A</v>
      </c>
    </row>
    <row r="264" spans="1:9">
      <c r="A264" s="19">
        <v>9</v>
      </c>
      <c r="B264" s="18">
        <v>18</v>
      </c>
      <c r="C264" s="70" t="e">
        <f>'WS-2, WS-3, &amp; WS-4'!$B$28*'Water Supply Calcs'!$N$7*H264</f>
        <v>#VALUE!</v>
      </c>
      <c r="D264" s="70">
        <v>0</v>
      </c>
      <c r="E264" s="70" t="e">
        <f t="shared" si="12"/>
        <v>#VALUE!</v>
      </c>
      <c r="F264" s="71" t="e">
        <f t="shared" si="13"/>
        <v>#VALUE!</v>
      </c>
      <c r="G264" s="70" t="e">
        <f t="shared" si="14"/>
        <v>#VALUE!</v>
      </c>
      <c r="H264" s="70" t="e">
        <f>_xlfn.IFS('WS-2, WS-3, &amp; WS-4'!$B$6='Watershed Precip Data'!$C$3,'Watershed Precip Data'!C266,'Watershed Precip Data'!$C$14='Watershed Precip Data'!$D$3,'Watershed Precip Data'!D266,'WS-2, WS-3, &amp; WS-4'!$B$6='Watershed Precip Data'!$E$3,'Watershed Precip Data'!E266,'WS-2, WS-3, &amp; WS-4'!$B$6='Watershed Precip Data'!$F$3,'Watershed Precip Data'!F266,'WS-2, WS-3, &amp; WS-4'!$B$6='Watershed Precip Data'!$G$3,'Watershed Precip Data'!G266,'Watershed Precip Data'!$C$14='Watershed Precip Data'!$H$3,'Watershed Precip Data'!H266,'WS-2, WS-3, &amp; WS-4'!$B$6='Watershed Precip Data'!$I$3,'Watershed Precip Data'!I266,'WS-2, WS-3, &amp; WS-4'!$B$6='Watershed Precip Data'!$J$3,'Watershed Precip Data'!J266,'WS-2, WS-3, &amp; WS-4'!$B$6='Watershed Precip Data'!$K$3,'Watershed Precip Data'!K266)</f>
        <v>#N/A</v>
      </c>
      <c r="I264" s="239" t="e">
        <f>MIN((($L$3*('WS-2, WS-3, &amp; WS-4'!$B$26/43560))),(G264+C264))</f>
        <v>#N/A</v>
      </c>
    </row>
    <row r="265" spans="1:9">
      <c r="A265" s="19">
        <v>9</v>
      </c>
      <c r="B265" s="18">
        <v>19</v>
      </c>
      <c r="C265" s="70" t="e">
        <f>'WS-2, WS-3, &amp; WS-4'!$B$28*'Water Supply Calcs'!$N$7*H265</f>
        <v>#VALUE!</v>
      </c>
      <c r="D265" s="70">
        <v>0</v>
      </c>
      <c r="E265" s="70" t="e">
        <f t="shared" si="12"/>
        <v>#VALUE!</v>
      </c>
      <c r="F265" s="71" t="e">
        <f t="shared" si="13"/>
        <v>#VALUE!</v>
      </c>
      <c r="G265" s="70" t="e">
        <f t="shared" si="14"/>
        <v>#VALUE!</v>
      </c>
      <c r="H265" s="70" t="e">
        <f>_xlfn.IFS('WS-2, WS-3, &amp; WS-4'!$B$6='Watershed Precip Data'!$C$3,'Watershed Precip Data'!C267,'Watershed Precip Data'!$C$14='Watershed Precip Data'!$D$3,'Watershed Precip Data'!D267,'WS-2, WS-3, &amp; WS-4'!$B$6='Watershed Precip Data'!$E$3,'Watershed Precip Data'!E267,'WS-2, WS-3, &amp; WS-4'!$B$6='Watershed Precip Data'!$F$3,'Watershed Precip Data'!F267,'WS-2, WS-3, &amp; WS-4'!$B$6='Watershed Precip Data'!$G$3,'Watershed Precip Data'!G267,'Watershed Precip Data'!$C$14='Watershed Precip Data'!$H$3,'Watershed Precip Data'!H267,'WS-2, WS-3, &amp; WS-4'!$B$6='Watershed Precip Data'!$I$3,'Watershed Precip Data'!I267,'WS-2, WS-3, &amp; WS-4'!$B$6='Watershed Precip Data'!$J$3,'Watershed Precip Data'!J267,'WS-2, WS-3, &amp; WS-4'!$B$6='Watershed Precip Data'!$K$3,'Watershed Precip Data'!K267)</f>
        <v>#N/A</v>
      </c>
      <c r="I265" s="239" t="e">
        <f>MIN((($L$3*('WS-2, WS-3, &amp; WS-4'!$B$26/43560))),(G265+C265))</f>
        <v>#N/A</v>
      </c>
    </row>
    <row r="266" spans="1:9">
      <c r="A266" s="19">
        <v>9</v>
      </c>
      <c r="B266" s="18">
        <v>20</v>
      </c>
      <c r="C266" s="70" t="e">
        <f>'WS-2, WS-3, &amp; WS-4'!$B$28*'Water Supply Calcs'!$N$7*H266</f>
        <v>#VALUE!</v>
      </c>
      <c r="D266" s="70">
        <v>0</v>
      </c>
      <c r="E266" s="70" t="e">
        <f t="shared" si="12"/>
        <v>#VALUE!</v>
      </c>
      <c r="F266" s="71" t="e">
        <f t="shared" si="13"/>
        <v>#VALUE!</v>
      </c>
      <c r="G266" s="70" t="e">
        <f t="shared" si="14"/>
        <v>#VALUE!</v>
      </c>
      <c r="H266" s="70" t="e">
        <f>_xlfn.IFS('WS-2, WS-3, &amp; WS-4'!$B$6='Watershed Precip Data'!$C$3,'Watershed Precip Data'!C268,'Watershed Precip Data'!$C$14='Watershed Precip Data'!$D$3,'Watershed Precip Data'!D268,'WS-2, WS-3, &amp; WS-4'!$B$6='Watershed Precip Data'!$E$3,'Watershed Precip Data'!E268,'WS-2, WS-3, &amp; WS-4'!$B$6='Watershed Precip Data'!$F$3,'Watershed Precip Data'!F268,'WS-2, WS-3, &amp; WS-4'!$B$6='Watershed Precip Data'!$G$3,'Watershed Precip Data'!G268,'Watershed Precip Data'!$C$14='Watershed Precip Data'!$H$3,'Watershed Precip Data'!H268,'WS-2, WS-3, &amp; WS-4'!$B$6='Watershed Precip Data'!$I$3,'Watershed Precip Data'!I268,'WS-2, WS-3, &amp; WS-4'!$B$6='Watershed Precip Data'!$J$3,'Watershed Precip Data'!J268,'WS-2, WS-3, &amp; WS-4'!$B$6='Watershed Precip Data'!$K$3,'Watershed Precip Data'!K268)</f>
        <v>#N/A</v>
      </c>
      <c r="I266" s="239" t="e">
        <f>MIN((($L$3*('WS-2, WS-3, &amp; WS-4'!$B$26/43560))),(G266+C266))</f>
        <v>#N/A</v>
      </c>
    </row>
    <row r="267" spans="1:9">
      <c r="A267" s="19">
        <v>9</v>
      </c>
      <c r="B267" s="18">
        <v>21</v>
      </c>
      <c r="C267" s="70" t="e">
        <f>'WS-2, WS-3, &amp; WS-4'!$B$28*'Water Supply Calcs'!$N$7*H267</f>
        <v>#VALUE!</v>
      </c>
      <c r="D267" s="70">
        <v>0</v>
      </c>
      <c r="E267" s="70" t="e">
        <f t="shared" si="12"/>
        <v>#VALUE!</v>
      </c>
      <c r="F267" s="71" t="e">
        <f t="shared" si="13"/>
        <v>#VALUE!</v>
      </c>
      <c r="G267" s="70" t="e">
        <f t="shared" si="14"/>
        <v>#VALUE!</v>
      </c>
      <c r="H267" s="70" t="e">
        <f>_xlfn.IFS('WS-2, WS-3, &amp; WS-4'!$B$6='Watershed Precip Data'!$C$3,'Watershed Precip Data'!C269,'Watershed Precip Data'!$C$14='Watershed Precip Data'!$D$3,'Watershed Precip Data'!D269,'WS-2, WS-3, &amp; WS-4'!$B$6='Watershed Precip Data'!$E$3,'Watershed Precip Data'!E269,'WS-2, WS-3, &amp; WS-4'!$B$6='Watershed Precip Data'!$F$3,'Watershed Precip Data'!F269,'WS-2, WS-3, &amp; WS-4'!$B$6='Watershed Precip Data'!$G$3,'Watershed Precip Data'!G269,'Watershed Precip Data'!$C$14='Watershed Precip Data'!$H$3,'Watershed Precip Data'!H269,'WS-2, WS-3, &amp; WS-4'!$B$6='Watershed Precip Data'!$I$3,'Watershed Precip Data'!I269,'WS-2, WS-3, &amp; WS-4'!$B$6='Watershed Precip Data'!$J$3,'Watershed Precip Data'!J269,'WS-2, WS-3, &amp; WS-4'!$B$6='Watershed Precip Data'!$K$3,'Watershed Precip Data'!K269)</f>
        <v>#N/A</v>
      </c>
      <c r="I267" s="239" t="e">
        <f>MIN((($L$3*('WS-2, WS-3, &amp; WS-4'!$B$26/43560))),(G267+C267))</f>
        <v>#N/A</v>
      </c>
    </row>
    <row r="268" spans="1:9">
      <c r="A268" s="19">
        <v>9</v>
      </c>
      <c r="B268" s="18">
        <v>22</v>
      </c>
      <c r="C268" s="70" t="e">
        <f>'WS-2, WS-3, &amp; WS-4'!$B$28*'Water Supply Calcs'!$N$7*H268</f>
        <v>#VALUE!</v>
      </c>
      <c r="D268" s="70">
        <v>0</v>
      </c>
      <c r="E268" s="70" t="e">
        <f t="shared" si="12"/>
        <v>#VALUE!</v>
      </c>
      <c r="F268" s="71" t="e">
        <f t="shared" si="13"/>
        <v>#VALUE!</v>
      </c>
      <c r="G268" s="70" t="e">
        <f t="shared" si="14"/>
        <v>#VALUE!</v>
      </c>
      <c r="H268" s="70" t="e">
        <f>_xlfn.IFS('WS-2, WS-3, &amp; WS-4'!$B$6='Watershed Precip Data'!$C$3,'Watershed Precip Data'!C270,'Watershed Precip Data'!$C$14='Watershed Precip Data'!$D$3,'Watershed Precip Data'!D270,'WS-2, WS-3, &amp; WS-4'!$B$6='Watershed Precip Data'!$E$3,'Watershed Precip Data'!E270,'WS-2, WS-3, &amp; WS-4'!$B$6='Watershed Precip Data'!$F$3,'Watershed Precip Data'!F270,'WS-2, WS-3, &amp; WS-4'!$B$6='Watershed Precip Data'!$G$3,'Watershed Precip Data'!G270,'Watershed Precip Data'!$C$14='Watershed Precip Data'!$H$3,'Watershed Precip Data'!H270,'WS-2, WS-3, &amp; WS-4'!$B$6='Watershed Precip Data'!$I$3,'Watershed Precip Data'!I270,'WS-2, WS-3, &amp; WS-4'!$B$6='Watershed Precip Data'!$J$3,'Watershed Precip Data'!J270,'WS-2, WS-3, &amp; WS-4'!$B$6='Watershed Precip Data'!$K$3,'Watershed Precip Data'!K270)</f>
        <v>#N/A</v>
      </c>
      <c r="I268" s="239" t="e">
        <f>MIN((($L$3*('WS-2, WS-3, &amp; WS-4'!$B$26/43560))),(G268+C268))</f>
        <v>#N/A</v>
      </c>
    </row>
    <row r="269" spans="1:9">
      <c r="A269" s="19">
        <v>9</v>
      </c>
      <c r="B269" s="18">
        <v>23</v>
      </c>
      <c r="C269" s="70" t="e">
        <f>'WS-2, WS-3, &amp; WS-4'!$B$28*'Water Supply Calcs'!$N$7*H269</f>
        <v>#VALUE!</v>
      </c>
      <c r="D269" s="70">
        <v>0</v>
      </c>
      <c r="E269" s="70" t="e">
        <f t="shared" si="12"/>
        <v>#VALUE!</v>
      </c>
      <c r="F269" s="71" t="e">
        <f t="shared" si="13"/>
        <v>#VALUE!</v>
      </c>
      <c r="G269" s="70" t="e">
        <f t="shared" si="14"/>
        <v>#VALUE!</v>
      </c>
      <c r="H269" s="70" t="e">
        <f>_xlfn.IFS('WS-2, WS-3, &amp; WS-4'!$B$6='Watershed Precip Data'!$C$3,'Watershed Precip Data'!C271,'Watershed Precip Data'!$C$14='Watershed Precip Data'!$D$3,'Watershed Precip Data'!D271,'WS-2, WS-3, &amp; WS-4'!$B$6='Watershed Precip Data'!$E$3,'Watershed Precip Data'!E271,'WS-2, WS-3, &amp; WS-4'!$B$6='Watershed Precip Data'!$F$3,'Watershed Precip Data'!F271,'WS-2, WS-3, &amp; WS-4'!$B$6='Watershed Precip Data'!$G$3,'Watershed Precip Data'!G271,'Watershed Precip Data'!$C$14='Watershed Precip Data'!$H$3,'Watershed Precip Data'!H271,'WS-2, WS-3, &amp; WS-4'!$B$6='Watershed Precip Data'!$I$3,'Watershed Precip Data'!I271,'WS-2, WS-3, &amp; WS-4'!$B$6='Watershed Precip Data'!$J$3,'Watershed Precip Data'!J271,'WS-2, WS-3, &amp; WS-4'!$B$6='Watershed Precip Data'!$K$3,'Watershed Precip Data'!K271)</f>
        <v>#N/A</v>
      </c>
      <c r="I269" s="239" t="e">
        <f>MIN((($L$3*('WS-2, WS-3, &amp; WS-4'!$B$26/43560))),(G269+C269))</f>
        <v>#N/A</v>
      </c>
    </row>
    <row r="270" spans="1:9">
      <c r="A270" s="19">
        <v>9</v>
      </c>
      <c r="B270" s="18">
        <v>24</v>
      </c>
      <c r="C270" s="70" t="e">
        <f>'WS-2, WS-3, &amp; WS-4'!$B$28*'Water Supply Calcs'!$N$7*H270</f>
        <v>#VALUE!</v>
      </c>
      <c r="D270" s="70">
        <v>0</v>
      </c>
      <c r="E270" s="70" t="e">
        <f t="shared" si="12"/>
        <v>#VALUE!</v>
      </c>
      <c r="F270" s="71" t="e">
        <f t="shared" si="13"/>
        <v>#VALUE!</v>
      </c>
      <c r="G270" s="70" t="e">
        <f t="shared" si="14"/>
        <v>#VALUE!</v>
      </c>
      <c r="H270" s="70" t="e">
        <f>_xlfn.IFS('WS-2, WS-3, &amp; WS-4'!$B$6='Watershed Precip Data'!$C$3,'Watershed Precip Data'!C272,'Watershed Precip Data'!$C$14='Watershed Precip Data'!$D$3,'Watershed Precip Data'!D272,'WS-2, WS-3, &amp; WS-4'!$B$6='Watershed Precip Data'!$E$3,'Watershed Precip Data'!E272,'WS-2, WS-3, &amp; WS-4'!$B$6='Watershed Precip Data'!$F$3,'Watershed Precip Data'!F272,'WS-2, WS-3, &amp; WS-4'!$B$6='Watershed Precip Data'!$G$3,'Watershed Precip Data'!G272,'Watershed Precip Data'!$C$14='Watershed Precip Data'!$H$3,'Watershed Precip Data'!H272,'WS-2, WS-3, &amp; WS-4'!$B$6='Watershed Precip Data'!$I$3,'Watershed Precip Data'!I272,'WS-2, WS-3, &amp; WS-4'!$B$6='Watershed Precip Data'!$J$3,'Watershed Precip Data'!J272,'WS-2, WS-3, &amp; WS-4'!$B$6='Watershed Precip Data'!$K$3,'Watershed Precip Data'!K272)</f>
        <v>#N/A</v>
      </c>
      <c r="I270" s="239" t="e">
        <f>MIN((($L$3*('WS-2, WS-3, &amp; WS-4'!$B$26/43560))),(G270+C270))</f>
        <v>#N/A</v>
      </c>
    </row>
    <row r="271" spans="1:9">
      <c r="A271" s="19">
        <v>9</v>
      </c>
      <c r="B271" s="18">
        <v>25</v>
      </c>
      <c r="C271" s="70" t="e">
        <f>'WS-2, WS-3, &amp; WS-4'!$B$28*'Water Supply Calcs'!$N$7*H271</f>
        <v>#VALUE!</v>
      </c>
      <c r="D271" s="70">
        <v>0</v>
      </c>
      <c r="E271" s="70" t="e">
        <f t="shared" si="12"/>
        <v>#VALUE!</v>
      </c>
      <c r="F271" s="71" t="e">
        <f t="shared" si="13"/>
        <v>#VALUE!</v>
      </c>
      <c r="G271" s="70" t="e">
        <f t="shared" si="14"/>
        <v>#VALUE!</v>
      </c>
      <c r="H271" s="70" t="e">
        <f>_xlfn.IFS('WS-2, WS-3, &amp; WS-4'!$B$6='Watershed Precip Data'!$C$3,'Watershed Precip Data'!C273,'Watershed Precip Data'!$C$14='Watershed Precip Data'!$D$3,'Watershed Precip Data'!D273,'WS-2, WS-3, &amp; WS-4'!$B$6='Watershed Precip Data'!$E$3,'Watershed Precip Data'!E273,'WS-2, WS-3, &amp; WS-4'!$B$6='Watershed Precip Data'!$F$3,'Watershed Precip Data'!F273,'WS-2, WS-3, &amp; WS-4'!$B$6='Watershed Precip Data'!$G$3,'Watershed Precip Data'!G273,'Watershed Precip Data'!$C$14='Watershed Precip Data'!$H$3,'Watershed Precip Data'!H273,'WS-2, WS-3, &amp; WS-4'!$B$6='Watershed Precip Data'!$I$3,'Watershed Precip Data'!I273,'WS-2, WS-3, &amp; WS-4'!$B$6='Watershed Precip Data'!$J$3,'Watershed Precip Data'!J273,'WS-2, WS-3, &amp; WS-4'!$B$6='Watershed Precip Data'!$K$3,'Watershed Precip Data'!K273)</f>
        <v>#N/A</v>
      </c>
      <c r="I271" s="239" t="e">
        <f>MIN((($L$3*('WS-2, WS-3, &amp; WS-4'!$B$26/43560))),(G271+C271))</f>
        <v>#N/A</v>
      </c>
    </row>
    <row r="272" spans="1:9">
      <c r="A272" s="19">
        <v>9</v>
      </c>
      <c r="B272" s="18">
        <v>26</v>
      </c>
      <c r="C272" s="70" t="e">
        <f>'WS-2, WS-3, &amp; WS-4'!$B$28*'Water Supply Calcs'!$N$7*H272</f>
        <v>#VALUE!</v>
      </c>
      <c r="D272" s="70">
        <v>0</v>
      </c>
      <c r="E272" s="70" t="e">
        <f t="shared" si="12"/>
        <v>#VALUE!</v>
      </c>
      <c r="F272" s="71" t="e">
        <f t="shared" si="13"/>
        <v>#VALUE!</v>
      </c>
      <c r="G272" s="70" t="e">
        <f t="shared" si="14"/>
        <v>#VALUE!</v>
      </c>
      <c r="H272" s="70" t="e">
        <f>_xlfn.IFS('WS-2, WS-3, &amp; WS-4'!$B$6='Watershed Precip Data'!$C$3,'Watershed Precip Data'!C274,'Watershed Precip Data'!$C$14='Watershed Precip Data'!$D$3,'Watershed Precip Data'!D274,'WS-2, WS-3, &amp; WS-4'!$B$6='Watershed Precip Data'!$E$3,'Watershed Precip Data'!E274,'WS-2, WS-3, &amp; WS-4'!$B$6='Watershed Precip Data'!$F$3,'Watershed Precip Data'!F274,'WS-2, WS-3, &amp; WS-4'!$B$6='Watershed Precip Data'!$G$3,'Watershed Precip Data'!G274,'Watershed Precip Data'!$C$14='Watershed Precip Data'!$H$3,'Watershed Precip Data'!H274,'WS-2, WS-3, &amp; WS-4'!$B$6='Watershed Precip Data'!$I$3,'Watershed Precip Data'!I274,'WS-2, WS-3, &amp; WS-4'!$B$6='Watershed Precip Data'!$J$3,'Watershed Precip Data'!J274,'WS-2, WS-3, &amp; WS-4'!$B$6='Watershed Precip Data'!$K$3,'Watershed Precip Data'!K274)</f>
        <v>#N/A</v>
      </c>
      <c r="I272" s="239" t="e">
        <f>MIN((($L$3*('WS-2, WS-3, &amp; WS-4'!$B$26/43560))),(G272+C272))</f>
        <v>#N/A</v>
      </c>
    </row>
    <row r="273" spans="1:9">
      <c r="A273" s="19">
        <v>9</v>
      </c>
      <c r="B273" s="18">
        <v>27</v>
      </c>
      <c r="C273" s="70" t="e">
        <f>'WS-2, WS-3, &amp; WS-4'!$B$28*'Water Supply Calcs'!$N$7*H273</f>
        <v>#VALUE!</v>
      </c>
      <c r="D273" s="70">
        <v>0</v>
      </c>
      <c r="E273" s="70" t="e">
        <f t="shared" si="12"/>
        <v>#VALUE!</v>
      </c>
      <c r="F273" s="71" t="e">
        <f t="shared" si="13"/>
        <v>#VALUE!</v>
      </c>
      <c r="G273" s="70" t="e">
        <f t="shared" si="14"/>
        <v>#VALUE!</v>
      </c>
      <c r="H273" s="70" t="e">
        <f>_xlfn.IFS('WS-2, WS-3, &amp; WS-4'!$B$6='Watershed Precip Data'!$C$3,'Watershed Precip Data'!C275,'Watershed Precip Data'!$C$14='Watershed Precip Data'!$D$3,'Watershed Precip Data'!D275,'WS-2, WS-3, &amp; WS-4'!$B$6='Watershed Precip Data'!$E$3,'Watershed Precip Data'!E275,'WS-2, WS-3, &amp; WS-4'!$B$6='Watershed Precip Data'!$F$3,'Watershed Precip Data'!F275,'WS-2, WS-3, &amp; WS-4'!$B$6='Watershed Precip Data'!$G$3,'Watershed Precip Data'!G275,'Watershed Precip Data'!$C$14='Watershed Precip Data'!$H$3,'Watershed Precip Data'!H275,'WS-2, WS-3, &amp; WS-4'!$B$6='Watershed Precip Data'!$I$3,'Watershed Precip Data'!I275,'WS-2, WS-3, &amp; WS-4'!$B$6='Watershed Precip Data'!$J$3,'Watershed Precip Data'!J275,'WS-2, WS-3, &amp; WS-4'!$B$6='Watershed Precip Data'!$K$3,'Watershed Precip Data'!K275)</f>
        <v>#N/A</v>
      </c>
      <c r="I273" s="239" t="e">
        <f>MIN((($L$3*('WS-2, WS-3, &amp; WS-4'!$B$26/43560))),(G273+C273))</f>
        <v>#N/A</v>
      </c>
    </row>
    <row r="274" spans="1:9">
      <c r="A274" s="19">
        <v>9</v>
      </c>
      <c r="B274" s="18">
        <v>28</v>
      </c>
      <c r="C274" s="70" t="e">
        <f>'WS-2, WS-3, &amp; WS-4'!$B$28*'Water Supply Calcs'!$N$7*H274</f>
        <v>#VALUE!</v>
      </c>
      <c r="D274" s="70">
        <v>0</v>
      </c>
      <c r="E274" s="70" t="e">
        <f t="shared" si="12"/>
        <v>#VALUE!</v>
      </c>
      <c r="F274" s="71" t="e">
        <f t="shared" si="13"/>
        <v>#VALUE!</v>
      </c>
      <c r="G274" s="70" t="e">
        <f t="shared" si="14"/>
        <v>#VALUE!</v>
      </c>
      <c r="H274" s="70" t="e">
        <f>_xlfn.IFS('WS-2, WS-3, &amp; WS-4'!$B$6='Watershed Precip Data'!$C$3,'Watershed Precip Data'!C276,'Watershed Precip Data'!$C$14='Watershed Precip Data'!$D$3,'Watershed Precip Data'!D276,'WS-2, WS-3, &amp; WS-4'!$B$6='Watershed Precip Data'!$E$3,'Watershed Precip Data'!E276,'WS-2, WS-3, &amp; WS-4'!$B$6='Watershed Precip Data'!$F$3,'Watershed Precip Data'!F276,'WS-2, WS-3, &amp; WS-4'!$B$6='Watershed Precip Data'!$G$3,'Watershed Precip Data'!G276,'Watershed Precip Data'!$C$14='Watershed Precip Data'!$H$3,'Watershed Precip Data'!H276,'WS-2, WS-3, &amp; WS-4'!$B$6='Watershed Precip Data'!$I$3,'Watershed Precip Data'!I276,'WS-2, WS-3, &amp; WS-4'!$B$6='Watershed Precip Data'!$J$3,'Watershed Precip Data'!J276,'WS-2, WS-3, &amp; WS-4'!$B$6='Watershed Precip Data'!$K$3,'Watershed Precip Data'!K276)</f>
        <v>#N/A</v>
      </c>
      <c r="I274" s="239" t="e">
        <f>MIN((($L$3*('WS-2, WS-3, &amp; WS-4'!$B$26/43560))),(G274+C274))</f>
        <v>#N/A</v>
      </c>
    </row>
    <row r="275" spans="1:9">
      <c r="A275" s="19">
        <v>9</v>
      </c>
      <c r="B275" s="18">
        <v>29</v>
      </c>
      <c r="C275" s="70" t="e">
        <f>'WS-2, WS-3, &amp; WS-4'!$B$28*'Water Supply Calcs'!$N$7*H275</f>
        <v>#VALUE!</v>
      </c>
      <c r="D275" s="70">
        <v>0</v>
      </c>
      <c r="E275" s="70" t="e">
        <f t="shared" si="12"/>
        <v>#VALUE!</v>
      </c>
      <c r="F275" s="71" t="e">
        <f t="shared" si="13"/>
        <v>#VALUE!</v>
      </c>
      <c r="G275" s="70" t="e">
        <f t="shared" si="14"/>
        <v>#VALUE!</v>
      </c>
      <c r="H275" s="70" t="e">
        <f>_xlfn.IFS('WS-2, WS-3, &amp; WS-4'!$B$6='Watershed Precip Data'!$C$3,'Watershed Precip Data'!C277,'Watershed Precip Data'!$C$14='Watershed Precip Data'!$D$3,'Watershed Precip Data'!D277,'WS-2, WS-3, &amp; WS-4'!$B$6='Watershed Precip Data'!$E$3,'Watershed Precip Data'!E277,'WS-2, WS-3, &amp; WS-4'!$B$6='Watershed Precip Data'!$F$3,'Watershed Precip Data'!F277,'WS-2, WS-3, &amp; WS-4'!$B$6='Watershed Precip Data'!$G$3,'Watershed Precip Data'!G277,'Watershed Precip Data'!$C$14='Watershed Precip Data'!$H$3,'Watershed Precip Data'!H277,'WS-2, WS-3, &amp; WS-4'!$B$6='Watershed Precip Data'!$I$3,'Watershed Precip Data'!I277,'WS-2, WS-3, &amp; WS-4'!$B$6='Watershed Precip Data'!$J$3,'Watershed Precip Data'!J277,'WS-2, WS-3, &amp; WS-4'!$B$6='Watershed Precip Data'!$K$3,'Watershed Precip Data'!K277)</f>
        <v>#N/A</v>
      </c>
      <c r="I275" s="239" t="e">
        <f>MIN((($L$3*('WS-2, WS-3, &amp; WS-4'!$B$26/43560))),(G275+C275))</f>
        <v>#N/A</v>
      </c>
    </row>
    <row r="276" spans="1:9">
      <c r="A276" s="19">
        <v>9</v>
      </c>
      <c r="B276" s="18">
        <v>30</v>
      </c>
      <c r="C276" s="70" t="e">
        <f>'WS-2, WS-3, &amp; WS-4'!$B$28*'Water Supply Calcs'!$N$7*H276</f>
        <v>#VALUE!</v>
      </c>
      <c r="D276" s="70">
        <v>0</v>
      </c>
      <c r="E276" s="70" t="e">
        <f t="shared" si="12"/>
        <v>#VALUE!</v>
      </c>
      <c r="F276" s="71" t="e">
        <f t="shared" si="13"/>
        <v>#VALUE!</v>
      </c>
      <c r="G276" s="70" t="e">
        <f t="shared" si="14"/>
        <v>#VALUE!</v>
      </c>
      <c r="H276" s="70" t="e">
        <f>_xlfn.IFS('WS-2, WS-3, &amp; WS-4'!$B$6='Watershed Precip Data'!$C$3,'Watershed Precip Data'!C278,'Watershed Precip Data'!$C$14='Watershed Precip Data'!$D$3,'Watershed Precip Data'!D278,'WS-2, WS-3, &amp; WS-4'!$B$6='Watershed Precip Data'!$E$3,'Watershed Precip Data'!E278,'WS-2, WS-3, &amp; WS-4'!$B$6='Watershed Precip Data'!$F$3,'Watershed Precip Data'!F278,'WS-2, WS-3, &amp; WS-4'!$B$6='Watershed Precip Data'!$G$3,'Watershed Precip Data'!G278,'Watershed Precip Data'!$C$14='Watershed Precip Data'!$H$3,'Watershed Precip Data'!H278,'WS-2, WS-3, &amp; WS-4'!$B$6='Watershed Precip Data'!$I$3,'Watershed Precip Data'!I278,'WS-2, WS-3, &amp; WS-4'!$B$6='Watershed Precip Data'!$J$3,'Watershed Precip Data'!J278,'WS-2, WS-3, &amp; WS-4'!$B$6='Watershed Precip Data'!$K$3,'Watershed Precip Data'!K278)</f>
        <v>#N/A</v>
      </c>
      <c r="I276" s="239" t="e">
        <f>MIN((($L$3*('WS-2, WS-3, &amp; WS-4'!$B$26/43560))),(G276+C276))</f>
        <v>#N/A</v>
      </c>
    </row>
    <row r="277" spans="1:9">
      <c r="A277" s="19">
        <v>10</v>
      </c>
      <c r="B277" s="18">
        <v>1</v>
      </c>
      <c r="C277" s="70" t="e">
        <f>'WS-2, WS-3, &amp; WS-4'!$B$28*'Water Supply Calcs'!$N$7*H277</f>
        <v>#VALUE!</v>
      </c>
      <c r="D277" s="70">
        <v>0</v>
      </c>
      <c r="E277" s="70" t="e">
        <f t="shared" si="12"/>
        <v>#VALUE!</v>
      </c>
      <c r="F277" s="71" t="e">
        <f t="shared" si="13"/>
        <v>#VALUE!</v>
      </c>
      <c r="G277" s="70" t="e">
        <f t="shared" si="14"/>
        <v>#VALUE!</v>
      </c>
      <c r="H277" s="70" t="e">
        <f>_xlfn.IFS('WS-2, WS-3, &amp; WS-4'!$B$6='Watershed Precip Data'!$C$3,'Watershed Precip Data'!C279,'Watershed Precip Data'!$C$14='Watershed Precip Data'!$D$3,'Watershed Precip Data'!D279,'WS-2, WS-3, &amp; WS-4'!$B$6='Watershed Precip Data'!$E$3,'Watershed Precip Data'!E279,'WS-2, WS-3, &amp; WS-4'!$B$6='Watershed Precip Data'!$F$3,'Watershed Precip Data'!F279,'WS-2, WS-3, &amp; WS-4'!$B$6='Watershed Precip Data'!$G$3,'Watershed Precip Data'!G279,'Watershed Precip Data'!$C$14='Watershed Precip Data'!$H$3,'Watershed Precip Data'!H279,'WS-2, WS-3, &amp; WS-4'!$B$6='Watershed Precip Data'!$I$3,'Watershed Precip Data'!I279,'WS-2, WS-3, &amp; WS-4'!$B$6='Watershed Precip Data'!$J$3,'Watershed Precip Data'!J279,'WS-2, WS-3, &amp; WS-4'!$B$6='Watershed Precip Data'!$K$3,'Watershed Precip Data'!K279)</f>
        <v>#N/A</v>
      </c>
      <c r="I277" s="239" t="e">
        <f>MIN((($L$3*('WS-2, WS-3, &amp; WS-4'!$B$26/43560))),(G277+C277))</f>
        <v>#N/A</v>
      </c>
    </row>
    <row r="278" spans="1:9">
      <c r="A278" s="19">
        <v>10</v>
      </c>
      <c r="B278" s="18">
        <v>2</v>
      </c>
      <c r="C278" s="70" t="e">
        <f>'WS-2, WS-3, &amp; WS-4'!$B$28*'Water Supply Calcs'!$N$7*H278</f>
        <v>#VALUE!</v>
      </c>
      <c r="D278" s="70">
        <v>0</v>
      </c>
      <c r="E278" s="70" t="e">
        <f t="shared" si="12"/>
        <v>#VALUE!</v>
      </c>
      <c r="F278" s="71" t="e">
        <f t="shared" si="13"/>
        <v>#VALUE!</v>
      </c>
      <c r="G278" s="70" t="e">
        <f t="shared" si="14"/>
        <v>#VALUE!</v>
      </c>
      <c r="H278" s="70" t="e">
        <f>_xlfn.IFS('WS-2, WS-3, &amp; WS-4'!$B$6='Watershed Precip Data'!$C$3,'Watershed Precip Data'!C280,'Watershed Precip Data'!$C$14='Watershed Precip Data'!$D$3,'Watershed Precip Data'!D280,'WS-2, WS-3, &amp; WS-4'!$B$6='Watershed Precip Data'!$E$3,'Watershed Precip Data'!E280,'WS-2, WS-3, &amp; WS-4'!$B$6='Watershed Precip Data'!$F$3,'Watershed Precip Data'!F280,'WS-2, WS-3, &amp; WS-4'!$B$6='Watershed Precip Data'!$G$3,'Watershed Precip Data'!G280,'Watershed Precip Data'!$C$14='Watershed Precip Data'!$H$3,'Watershed Precip Data'!H280,'WS-2, WS-3, &amp; WS-4'!$B$6='Watershed Precip Data'!$I$3,'Watershed Precip Data'!I280,'WS-2, WS-3, &amp; WS-4'!$B$6='Watershed Precip Data'!$J$3,'Watershed Precip Data'!J280,'WS-2, WS-3, &amp; WS-4'!$B$6='Watershed Precip Data'!$K$3,'Watershed Precip Data'!K280)</f>
        <v>#N/A</v>
      </c>
      <c r="I278" s="239" t="e">
        <f>MIN((($L$3*('WS-2, WS-3, &amp; WS-4'!$B$26/43560))),(G278+C278))</f>
        <v>#N/A</v>
      </c>
    </row>
    <row r="279" spans="1:9">
      <c r="A279" s="19">
        <v>10</v>
      </c>
      <c r="B279" s="18">
        <v>3</v>
      </c>
      <c r="C279" s="70" t="e">
        <f>'WS-2, WS-3, &amp; WS-4'!$B$28*'Water Supply Calcs'!$N$7*H279</f>
        <v>#VALUE!</v>
      </c>
      <c r="D279" s="70">
        <v>0</v>
      </c>
      <c r="E279" s="70" t="e">
        <f t="shared" si="12"/>
        <v>#VALUE!</v>
      </c>
      <c r="F279" s="71" t="e">
        <f t="shared" si="13"/>
        <v>#VALUE!</v>
      </c>
      <c r="G279" s="70" t="e">
        <f t="shared" si="14"/>
        <v>#VALUE!</v>
      </c>
      <c r="H279" s="70" t="e">
        <f>_xlfn.IFS('WS-2, WS-3, &amp; WS-4'!$B$6='Watershed Precip Data'!$C$3,'Watershed Precip Data'!C281,'Watershed Precip Data'!$C$14='Watershed Precip Data'!$D$3,'Watershed Precip Data'!D281,'WS-2, WS-3, &amp; WS-4'!$B$6='Watershed Precip Data'!$E$3,'Watershed Precip Data'!E281,'WS-2, WS-3, &amp; WS-4'!$B$6='Watershed Precip Data'!$F$3,'Watershed Precip Data'!F281,'WS-2, WS-3, &amp; WS-4'!$B$6='Watershed Precip Data'!$G$3,'Watershed Precip Data'!G281,'Watershed Precip Data'!$C$14='Watershed Precip Data'!$H$3,'Watershed Precip Data'!H281,'WS-2, WS-3, &amp; WS-4'!$B$6='Watershed Precip Data'!$I$3,'Watershed Precip Data'!I281,'WS-2, WS-3, &amp; WS-4'!$B$6='Watershed Precip Data'!$J$3,'Watershed Precip Data'!J281,'WS-2, WS-3, &amp; WS-4'!$B$6='Watershed Precip Data'!$K$3,'Watershed Precip Data'!K281)</f>
        <v>#N/A</v>
      </c>
      <c r="I279" s="239" t="e">
        <f>MIN((($L$3*('WS-2, WS-3, &amp; WS-4'!$B$26/43560))),(G279+C279))</f>
        <v>#N/A</v>
      </c>
    </row>
    <row r="280" spans="1:9">
      <c r="A280" s="19">
        <v>10</v>
      </c>
      <c r="B280" s="18">
        <v>4</v>
      </c>
      <c r="C280" s="70" t="e">
        <f>'WS-2, WS-3, &amp; WS-4'!$B$28*'Water Supply Calcs'!$N$7*H280</f>
        <v>#VALUE!</v>
      </c>
      <c r="D280" s="70">
        <v>0</v>
      </c>
      <c r="E280" s="70" t="e">
        <f t="shared" si="12"/>
        <v>#VALUE!</v>
      </c>
      <c r="F280" s="71" t="e">
        <f t="shared" si="13"/>
        <v>#VALUE!</v>
      </c>
      <c r="G280" s="70" t="e">
        <f t="shared" si="14"/>
        <v>#VALUE!</v>
      </c>
      <c r="H280" s="70" t="e">
        <f>_xlfn.IFS('WS-2, WS-3, &amp; WS-4'!$B$6='Watershed Precip Data'!$C$3,'Watershed Precip Data'!C282,'Watershed Precip Data'!$C$14='Watershed Precip Data'!$D$3,'Watershed Precip Data'!D282,'WS-2, WS-3, &amp; WS-4'!$B$6='Watershed Precip Data'!$E$3,'Watershed Precip Data'!E282,'WS-2, WS-3, &amp; WS-4'!$B$6='Watershed Precip Data'!$F$3,'Watershed Precip Data'!F282,'WS-2, WS-3, &amp; WS-4'!$B$6='Watershed Precip Data'!$G$3,'Watershed Precip Data'!G282,'Watershed Precip Data'!$C$14='Watershed Precip Data'!$H$3,'Watershed Precip Data'!H282,'WS-2, WS-3, &amp; WS-4'!$B$6='Watershed Precip Data'!$I$3,'Watershed Precip Data'!I282,'WS-2, WS-3, &amp; WS-4'!$B$6='Watershed Precip Data'!$J$3,'Watershed Precip Data'!J282,'WS-2, WS-3, &amp; WS-4'!$B$6='Watershed Precip Data'!$K$3,'Watershed Precip Data'!K282)</f>
        <v>#N/A</v>
      </c>
      <c r="I280" s="239" t="e">
        <f>MIN((($L$3*('WS-2, WS-3, &amp; WS-4'!$B$26/43560))),(G280+C280))</f>
        <v>#N/A</v>
      </c>
    </row>
    <row r="281" spans="1:9">
      <c r="A281" s="19">
        <v>10</v>
      </c>
      <c r="B281" s="18">
        <v>5</v>
      </c>
      <c r="C281" s="70" t="e">
        <f>'WS-2, WS-3, &amp; WS-4'!$B$28*'Water Supply Calcs'!$N$7*H281</f>
        <v>#VALUE!</v>
      </c>
      <c r="D281" s="70">
        <v>0</v>
      </c>
      <c r="E281" s="70" t="e">
        <f t="shared" si="12"/>
        <v>#VALUE!</v>
      </c>
      <c r="F281" s="71" t="e">
        <f t="shared" si="13"/>
        <v>#VALUE!</v>
      </c>
      <c r="G281" s="70" t="e">
        <f t="shared" si="14"/>
        <v>#VALUE!</v>
      </c>
      <c r="H281" s="70" t="e">
        <f>_xlfn.IFS('WS-2, WS-3, &amp; WS-4'!$B$6='Watershed Precip Data'!$C$3,'Watershed Precip Data'!C283,'Watershed Precip Data'!$C$14='Watershed Precip Data'!$D$3,'Watershed Precip Data'!D283,'WS-2, WS-3, &amp; WS-4'!$B$6='Watershed Precip Data'!$E$3,'Watershed Precip Data'!E283,'WS-2, WS-3, &amp; WS-4'!$B$6='Watershed Precip Data'!$F$3,'Watershed Precip Data'!F283,'WS-2, WS-3, &amp; WS-4'!$B$6='Watershed Precip Data'!$G$3,'Watershed Precip Data'!G283,'Watershed Precip Data'!$C$14='Watershed Precip Data'!$H$3,'Watershed Precip Data'!H283,'WS-2, WS-3, &amp; WS-4'!$B$6='Watershed Precip Data'!$I$3,'Watershed Precip Data'!I283,'WS-2, WS-3, &amp; WS-4'!$B$6='Watershed Precip Data'!$J$3,'Watershed Precip Data'!J283,'WS-2, WS-3, &amp; WS-4'!$B$6='Watershed Precip Data'!$K$3,'Watershed Precip Data'!K283)</f>
        <v>#N/A</v>
      </c>
      <c r="I281" s="239" t="e">
        <f>MIN((($L$3*('WS-2, WS-3, &amp; WS-4'!$B$26/43560))),(G281+C281))</f>
        <v>#N/A</v>
      </c>
    </row>
    <row r="282" spans="1:9">
      <c r="A282" s="19">
        <v>10</v>
      </c>
      <c r="B282" s="18">
        <v>6</v>
      </c>
      <c r="C282" s="70" t="e">
        <f>'WS-2, WS-3, &amp; WS-4'!$B$28*'Water Supply Calcs'!$N$7*H282</f>
        <v>#VALUE!</v>
      </c>
      <c r="D282" s="70">
        <v>0</v>
      </c>
      <c r="E282" s="70" t="e">
        <f t="shared" si="12"/>
        <v>#VALUE!</v>
      </c>
      <c r="F282" s="71" t="e">
        <f t="shared" si="13"/>
        <v>#VALUE!</v>
      </c>
      <c r="G282" s="70" t="e">
        <f t="shared" si="14"/>
        <v>#VALUE!</v>
      </c>
      <c r="H282" s="70" t="e">
        <f>_xlfn.IFS('WS-2, WS-3, &amp; WS-4'!$B$6='Watershed Precip Data'!$C$3,'Watershed Precip Data'!C284,'Watershed Precip Data'!$C$14='Watershed Precip Data'!$D$3,'Watershed Precip Data'!D284,'WS-2, WS-3, &amp; WS-4'!$B$6='Watershed Precip Data'!$E$3,'Watershed Precip Data'!E284,'WS-2, WS-3, &amp; WS-4'!$B$6='Watershed Precip Data'!$F$3,'Watershed Precip Data'!F284,'WS-2, WS-3, &amp; WS-4'!$B$6='Watershed Precip Data'!$G$3,'Watershed Precip Data'!G284,'Watershed Precip Data'!$C$14='Watershed Precip Data'!$H$3,'Watershed Precip Data'!H284,'WS-2, WS-3, &amp; WS-4'!$B$6='Watershed Precip Data'!$I$3,'Watershed Precip Data'!I284,'WS-2, WS-3, &amp; WS-4'!$B$6='Watershed Precip Data'!$J$3,'Watershed Precip Data'!J284,'WS-2, WS-3, &amp; WS-4'!$B$6='Watershed Precip Data'!$K$3,'Watershed Precip Data'!K284)</f>
        <v>#N/A</v>
      </c>
      <c r="I282" s="239" t="e">
        <f>MIN((($L$3*('WS-2, WS-3, &amp; WS-4'!$B$26/43560))),(G282+C282))</f>
        <v>#N/A</v>
      </c>
    </row>
    <row r="283" spans="1:9">
      <c r="A283" s="19">
        <v>10</v>
      </c>
      <c r="B283" s="18">
        <v>7</v>
      </c>
      <c r="C283" s="70" t="e">
        <f>'WS-2, WS-3, &amp; WS-4'!$B$28*'Water Supply Calcs'!$N$7*H283</f>
        <v>#VALUE!</v>
      </c>
      <c r="D283" s="70">
        <v>0</v>
      </c>
      <c r="E283" s="70" t="e">
        <f t="shared" si="12"/>
        <v>#VALUE!</v>
      </c>
      <c r="F283" s="71" t="e">
        <f t="shared" si="13"/>
        <v>#VALUE!</v>
      </c>
      <c r="G283" s="70" t="e">
        <f t="shared" si="14"/>
        <v>#VALUE!</v>
      </c>
      <c r="H283" s="70" t="e">
        <f>_xlfn.IFS('WS-2, WS-3, &amp; WS-4'!$B$6='Watershed Precip Data'!$C$3,'Watershed Precip Data'!C285,'Watershed Precip Data'!$C$14='Watershed Precip Data'!$D$3,'Watershed Precip Data'!D285,'WS-2, WS-3, &amp; WS-4'!$B$6='Watershed Precip Data'!$E$3,'Watershed Precip Data'!E285,'WS-2, WS-3, &amp; WS-4'!$B$6='Watershed Precip Data'!$F$3,'Watershed Precip Data'!F285,'WS-2, WS-3, &amp; WS-4'!$B$6='Watershed Precip Data'!$G$3,'Watershed Precip Data'!G285,'Watershed Precip Data'!$C$14='Watershed Precip Data'!$H$3,'Watershed Precip Data'!H285,'WS-2, WS-3, &amp; WS-4'!$B$6='Watershed Precip Data'!$I$3,'Watershed Precip Data'!I285,'WS-2, WS-3, &amp; WS-4'!$B$6='Watershed Precip Data'!$J$3,'Watershed Precip Data'!J285,'WS-2, WS-3, &amp; WS-4'!$B$6='Watershed Precip Data'!$K$3,'Watershed Precip Data'!K285)</f>
        <v>#N/A</v>
      </c>
      <c r="I283" s="239" t="e">
        <f>MIN((($L$3*('WS-2, WS-3, &amp; WS-4'!$B$26/43560))),(G283+C283))</f>
        <v>#N/A</v>
      </c>
    </row>
    <row r="284" spans="1:9">
      <c r="A284" s="19">
        <v>10</v>
      </c>
      <c r="B284" s="18">
        <v>8</v>
      </c>
      <c r="C284" s="70" t="e">
        <f>'WS-2, WS-3, &amp; WS-4'!$B$28*'Water Supply Calcs'!$N$7*H284</f>
        <v>#VALUE!</v>
      </c>
      <c r="D284" s="70">
        <v>0</v>
      </c>
      <c r="E284" s="70" t="e">
        <f t="shared" si="12"/>
        <v>#VALUE!</v>
      </c>
      <c r="F284" s="71" t="e">
        <f t="shared" si="13"/>
        <v>#VALUE!</v>
      </c>
      <c r="G284" s="70" t="e">
        <f t="shared" si="14"/>
        <v>#VALUE!</v>
      </c>
      <c r="H284" s="70" t="e">
        <f>_xlfn.IFS('WS-2, WS-3, &amp; WS-4'!$B$6='Watershed Precip Data'!$C$3,'Watershed Precip Data'!C286,'Watershed Precip Data'!$C$14='Watershed Precip Data'!$D$3,'Watershed Precip Data'!D286,'WS-2, WS-3, &amp; WS-4'!$B$6='Watershed Precip Data'!$E$3,'Watershed Precip Data'!E286,'WS-2, WS-3, &amp; WS-4'!$B$6='Watershed Precip Data'!$F$3,'Watershed Precip Data'!F286,'WS-2, WS-3, &amp; WS-4'!$B$6='Watershed Precip Data'!$G$3,'Watershed Precip Data'!G286,'Watershed Precip Data'!$C$14='Watershed Precip Data'!$H$3,'Watershed Precip Data'!H286,'WS-2, WS-3, &amp; WS-4'!$B$6='Watershed Precip Data'!$I$3,'Watershed Precip Data'!I286,'WS-2, WS-3, &amp; WS-4'!$B$6='Watershed Precip Data'!$J$3,'Watershed Precip Data'!J286,'WS-2, WS-3, &amp; WS-4'!$B$6='Watershed Precip Data'!$K$3,'Watershed Precip Data'!K286)</f>
        <v>#N/A</v>
      </c>
      <c r="I284" s="239" t="e">
        <f>MIN((($L$3*('WS-2, WS-3, &amp; WS-4'!$B$26/43560))),(G284+C284))</f>
        <v>#N/A</v>
      </c>
    </row>
    <row r="285" spans="1:9">
      <c r="A285" s="19">
        <v>10</v>
      </c>
      <c r="B285" s="18">
        <v>9</v>
      </c>
      <c r="C285" s="70" t="e">
        <f>'WS-2, WS-3, &amp; WS-4'!$B$28*'Water Supply Calcs'!$N$7*H285</f>
        <v>#VALUE!</v>
      </c>
      <c r="D285" s="70">
        <v>0</v>
      </c>
      <c r="E285" s="70" t="e">
        <f t="shared" si="12"/>
        <v>#VALUE!</v>
      </c>
      <c r="F285" s="71" t="e">
        <f t="shared" si="13"/>
        <v>#VALUE!</v>
      </c>
      <c r="G285" s="70" t="e">
        <f t="shared" si="14"/>
        <v>#VALUE!</v>
      </c>
      <c r="H285" s="70" t="e">
        <f>_xlfn.IFS('WS-2, WS-3, &amp; WS-4'!$B$6='Watershed Precip Data'!$C$3,'Watershed Precip Data'!C287,'Watershed Precip Data'!$C$14='Watershed Precip Data'!$D$3,'Watershed Precip Data'!D287,'WS-2, WS-3, &amp; WS-4'!$B$6='Watershed Precip Data'!$E$3,'Watershed Precip Data'!E287,'WS-2, WS-3, &amp; WS-4'!$B$6='Watershed Precip Data'!$F$3,'Watershed Precip Data'!F287,'WS-2, WS-3, &amp; WS-4'!$B$6='Watershed Precip Data'!$G$3,'Watershed Precip Data'!G287,'Watershed Precip Data'!$C$14='Watershed Precip Data'!$H$3,'Watershed Precip Data'!H287,'WS-2, WS-3, &amp; WS-4'!$B$6='Watershed Precip Data'!$I$3,'Watershed Precip Data'!I287,'WS-2, WS-3, &amp; WS-4'!$B$6='Watershed Precip Data'!$J$3,'Watershed Precip Data'!J287,'WS-2, WS-3, &amp; WS-4'!$B$6='Watershed Precip Data'!$K$3,'Watershed Precip Data'!K287)</f>
        <v>#N/A</v>
      </c>
      <c r="I285" s="239" t="e">
        <f>MIN((($L$3*('WS-2, WS-3, &amp; WS-4'!$B$26/43560))),(G285+C285))</f>
        <v>#N/A</v>
      </c>
    </row>
    <row r="286" spans="1:9">
      <c r="A286" s="19">
        <v>10</v>
      </c>
      <c r="B286" s="18">
        <v>10</v>
      </c>
      <c r="C286" s="70" t="e">
        <f>'WS-2, WS-3, &amp; WS-4'!$B$28*'Water Supply Calcs'!$N$7*H286</f>
        <v>#VALUE!</v>
      </c>
      <c r="D286" s="70">
        <v>0</v>
      </c>
      <c r="E286" s="70" t="e">
        <f t="shared" si="12"/>
        <v>#VALUE!</v>
      </c>
      <c r="F286" s="71" t="e">
        <f t="shared" si="13"/>
        <v>#VALUE!</v>
      </c>
      <c r="G286" s="70" t="e">
        <f t="shared" si="14"/>
        <v>#VALUE!</v>
      </c>
      <c r="H286" s="70" t="e">
        <f>_xlfn.IFS('WS-2, WS-3, &amp; WS-4'!$B$6='Watershed Precip Data'!$C$3,'Watershed Precip Data'!C288,'Watershed Precip Data'!$C$14='Watershed Precip Data'!$D$3,'Watershed Precip Data'!D288,'WS-2, WS-3, &amp; WS-4'!$B$6='Watershed Precip Data'!$E$3,'Watershed Precip Data'!E288,'WS-2, WS-3, &amp; WS-4'!$B$6='Watershed Precip Data'!$F$3,'Watershed Precip Data'!F288,'WS-2, WS-3, &amp; WS-4'!$B$6='Watershed Precip Data'!$G$3,'Watershed Precip Data'!G288,'Watershed Precip Data'!$C$14='Watershed Precip Data'!$H$3,'Watershed Precip Data'!H288,'WS-2, WS-3, &amp; WS-4'!$B$6='Watershed Precip Data'!$I$3,'Watershed Precip Data'!I288,'WS-2, WS-3, &amp; WS-4'!$B$6='Watershed Precip Data'!$J$3,'Watershed Precip Data'!J288,'WS-2, WS-3, &amp; WS-4'!$B$6='Watershed Precip Data'!$K$3,'Watershed Precip Data'!K288)</f>
        <v>#N/A</v>
      </c>
      <c r="I286" s="239" t="e">
        <f>MIN((($L$3*('WS-2, WS-3, &amp; WS-4'!$B$26/43560))),(G286+C286))</f>
        <v>#N/A</v>
      </c>
    </row>
    <row r="287" spans="1:9">
      <c r="A287" s="19">
        <v>10</v>
      </c>
      <c r="B287" s="18">
        <v>11</v>
      </c>
      <c r="C287" s="70" t="e">
        <f>'WS-2, WS-3, &amp; WS-4'!$B$28*'Water Supply Calcs'!$N$7*H287</f>
        <v>#VALUE!</v>
      </c>
      <c r="D287" s="70">
        <v>0</v>
      </c>
      <c r="E287" s="70" t="e">
        <f t="shared" si="12"/>
        <v>#VALUE!</v>
      </c>
      <c r="F287" s="71" t="e">
        <f t="shared" si="13"/>
        <v>#VALUE!</v>
      </c>
      <c r="G287" s="70" t="e">
        <f t="shared" si="14"/>
        <v>#VALUE!</v>
      </c>
      <c r="H287" s="70" t="e">
        <f>_xlfn.IFS('WS-2, WS-3, &amp; WS-4'!$B$6='Watershed Precip Data'!$C$3,'Watershed Precip Data'!C289,'Watershed Precip Data'!$C$14='Watershed Precip Data'!$D$3,'Watershed Precip Data'!D289,'WS-2, WS-3, &amp; WS-4'!$B$6='Watershed Precip Data'!$E$3,'Watershed Precip Data'!E289,'WS-2, WS-3, &amp; WS-4'!$B$6='Watershed Precip Data'!$F$3,'Watershed Precip Data'!F289,'WS-2, WS-3, &amp; WS-4'!$B$6='Watershed Precip Data'!$G$3,'Watershed Precip Data'!G289,'Watershed Precip Data'!$C$14='Watershed Precip Data'!$H$3,'Watershed Precip Data'!H289,'WS-2, WS-3, &amp; WS-4'!$B$6='Watershed Precip Data'!$I$3,'Watershed Precip Data'!I289,'WS-2, WS-3, &amp; WS-4'!$B$6='Watershed Precip Data'!$J$3,'Watershed Precip Data'!J289,'WS-2, WS-3, &amp; WS-4'!$B$6='Watershed Precip Data'!$K$3,'Watershed Precip Data'!K289)</f>
        <v>#N/A</v>
      </c>
      <c r="I287" s="239" t="e">
        <f>MIN((($L$3*('WS-2, WS-3, &amp; WS-4'!$B$26/43560))),(G287+C287))</f>
        <v>#N/A</v>
      </c>
    </row>
    <row r="288" spans="1:9">
      <c r="A288" s="19">
        <v>10</v>
      </c>
      <c r="B288" s="18">
        <v>12</v>
      </c>
      <c r="C288" s="70" t="e">
        <f>'WS-2, WS-3, &amp; WS-4'!$B$28*'Water Supply Calcs'!$N$7*H288</f>
        <v>#VALUE!</v>
      </c>
      <c r="D288" s="70">
        <v>0</v>
      </c>
      <c r="E288" s="70" t="e">
        <f t="shared" si="12"/>
        <v>#VALUE!</v>
      </c>
      <c r="F288" s="71" t="e">
        <f t="shared" si="13"/>
        <v>#VALUE!</v>
      </c>
      <c r="G288" s="70" t="e">
        <f t="shared" si="14"/>
        <v>#VALUE!</v>
      </c>
      <c r="H288" s="70" t="e">
        <f>_xlfn.IFS('WS-2, WS-3, &amp; WS-4'!$B$6='Watershed Precip Data'!$C$3,'Watershed Precip Data'!C290,'Watershed Precip Data'!$C$14='Watershed Precip Data'!$D$3,'Watershed Precip Data'!D290,'WS-2, WS-3, &amp; WS-4'!$B$6='Watershed Precip Data'!$E$3,'Watershed Precip Data'!E290,'WS-2, WS-3, &amp; WS-4'!$B$6='Watershed Precip Data'!$F$3,'Watershed Precip Data'!F290,'WS-2, WS-3, &amp; WS-4'!$B$6='Watershed Precip Data'!$G$3,'Watershed Precip Data'!G290,'Watershed Precip Data'!$C$14='Watershed Precip Data'!$H$3,'Watershed Precip Data'!H290,'WS-2, WS-3, &amp; WS-4'!$B$6='Watershed Precip Data'!$I$3,'Watershed Precip Data'!I290,'WS-2, WS-3, &amp; WS-4'!$B$6='Watershed Precip Data'!$J$3,'Watershed Precip Data'!J290,'WS-2, WS-3, &amp; WS-4'!$B$6='Watershed Precip Data'!$K$3,'Watershed Precip Data'!K290)</f>
        <v>#N/A</v>
      </c>
      <c r="I288" s="239" t="e">
        <f>MIN((($L$3*('WS-2, WS-3, &amp; WS-4'!$B$26/43560))),(G288+C288))</f>
        <v>#N/A</v>
      </c>
    </row>
    <row r="289" spans="1:9">
      <c r="A289" s="19">
        <v>10</v>
      </c>
      <c r="B289" s="18">
        <v>13</v>
      </c>
      <c r="C289" s="70" t="e">
        <f>'WS-2, WS-3, &amp; WS-4'!$B$28*'Water Supply Calcs'!$N$7*H289</f>
        <v>#VALUE!</v>
      </c>
      <c r="D289" s="70">
        <v>0</v>
      </c>
      <c r="E289" s="70" t="e">
        <f t="shared" si="12"/>
        <v>#VALUE!</v>
      </c>
      <c r="F289" s="71" t="e">
        <f t="shared" si="13"/>
        <v>#VALUE!</v>
      </c>
      <c r="G289" s="70" t="e">
        <f t="shared" si="14"/>
        <v>#VALUE!</v>
      </c>
      <c r="H289" s="70" t="e">
        <f>_xlfn.IFS('WS-2, WS-3, &amp; WS-4'!$B$6='Watershed Precip Data'!$C$3,'Watershed Precip Data'!C291,'Watershed Precip Data'!$C$14='Watershed Precip Data'!$D$3,'Watershed Precip Data'!D291,'WS-2, WS-3, &amp; WS-4'!$B$6='Watershed Precip Data'!$E$3,'Watershed Precip Data'!E291,'WS-2, WS-3, &amp; WS-4'!$B$6='Watershed Precip Data'!$F$3,'Watershed Precip Data'!F291,'WS-2, WS-3, &amp; WS-4'!$B$6='Watershed Precip Data'!$G$3,'Watershed Precip Data'!G291,'Watershed Precip Data'!$C$14='Watershed Precip Data'!$H$3,'Watershed Precip Data'!H291,'WS-2, WS-3, &amp; WS-4'!$B$6='Watershed Precip Data'!$I$3,'Watershed Precip Data'!I291,'WS-2, WS-3, &amp; WS-4'!$B$6='Watershed Precip Data'!$J$3,'Watershed Precip Data'!J291,'WS-2, WS-3, &amp; WS-4'!$B$6='Watershed Precip Data'!$K$3,'Watershed Precip Data'!K291)</f>
        <v>#N/A</v>
      </c>
      <c r="I289" s="239" t="e">
        <f>MIN((($L$3*('WS-2, WS-3, &amp; WS-4'!$B$26/43560))),(G289+C289))</f>
        <v>#N/A</v>
      </c>
    </row>
    <row r="290" spans="1:9">
      <c r="A290" s="19">
        <v>10</v>
      </c>
      <c r="B290" s="18">
        <v>14</v>
      </c>
      <c r="C290" s="70" t="e">
        <f>'WS-2, WS-3, &amp; WS-4'!$B$28*'Water Supply Calcs'!$N$7*H290</f>
        <v>#VALUE!</v>
      </c>
      <c r="D290" s="70">
        <v>0</v>
      </c>
      <c r="E290" s="70" t="e">
        <f t="shared" si="12"/>
        <v>#VALUE!</v>
      </c>
      <c r="F290" s="71" t="e">
        <f t="shared" si="13"/>
        <v>#VALUE!</v>
      </c>
      <c r="G290" s="70" t="e">
        <f t="shared" si="14"/>
        <v>#VALUE!</v>
      </c>
      <c r="H290" s="70" t="e">
        <f>_xlfn.IFS('WS-2, WS-3, &amp; WS-4'!$B$6='Watershed Precip Data'!$C$3,'Watershed Precip Data'!C292,'Watershed Precip Data'!$C$14='Watershed Precip Data'!$D$3,'Watershed Precip Data'!D292,'WS-2, WS-3, &amp; WS-4'!$B$6='Watershed Precip Data'!$E$3,'Watershed Precip Data'!E292,'WS-2, WS-3, &amp; WS-4'!$B$6='Watershed Precip Data'!$F$3,'Watershed Precip Data'!F292,'WS-2, WS-3, &amp; WS-4'!$B$6='Watershed Precip Data'!$G$3,'Watershed Precip Data'!G292,'Watershed Precip Data'!$C$14='Watershed Precip Data'!$H$3,'Watershed Precip Data'!H292,'WS-2, WS-3, &amp; WS-4'!$B$6='Watershed Precip Data'!$I$3,'Watershed Precip Data'!I292,'WS-2, WS-3, &amp; WS-4'!$B$6='Watershed Precip Data'!$J$3,'Watershed Precip Data'!J292,'WS-2, WS-3, &amp; WS-4'!$B$6='Watershed Precip Data'!$K$3,'Watershed Precip Data'!K292)</f>
        <v>#N/A</v>
      </c>
      <c r="I290" s="239" t="e">
        <f>MIN((($L$3*('WS-2, WS-3, &amp; WS-4'!$B$26/43560))),(G290+C290))</f>
        <v>#N/A</v>
      </c>
    </row>
    <row r="291" spans="1:9">
      <c r="A291" s="19">
        <v>10</v>
      </c>
      <c r="B291" s="18">
        <v>15</v>
      </c>
      <c r="C291" s="70" t="e">
        <f>'WS-2, WS-3, &amp; WS-4'!$B$28*'Water Supply Calcs'!$N$7*H291</f>
        <v>#VALUE!</v>
      </c>
      <c r="D291" s="70">
        <v>0</v>
      </c>
      <c r="E291" s="70" t="e">
        <f t="shared" si="12"/>
        <v>#VALUE!</v>
      </c>
      <c r="F291" s="71" t="e">
        <f t="shared" si="13"/>
        <v>#VALUE!</v>
      </c>
      <c r="G291" s="70" t="e">
        <f t="shared" si="14"/>
        <v>#VALUE!</v>
      </c>
      <c r="H291" s="70" t="e">
        <f>_xlfn.IFS('WS-2, WS-3, &amp; WS-4'!$B$6='Watershed Precip Data'!$C$3,'Watershed Precip Data'!C293,'Watershed Precip Data'!$C$14='Watershed Precip Data'!$D$3,'Watershed Precip Data'!D293,'WS-2, WS-3, &amp; WS-4'!$B$6='Watershed Precip Data'!$E$3,'Watershed Precip Data'!E293,'WS-2, WS-3, &amp; WS-4'!$B$6='Watershed Precip Data'!$F$3,'Watershed Precip Data'!F293,'WS-2, WS-3, &amp; WS-4'!$B$6='Watershed Precip Data'!$G$3,'Watershed Precip Data'!G293,'Watershed Precip Data'!$C$14='Watershed Precip Data'!$H$3,'Watershed Precip Data'!H293,'WS-2, WS-3, &amp; WS-4'!$B$6='Watershed Precip Data'!$I$3,'Watershed Precip Data'!I293,'WS-2, WS-3, &amp; WS-4'!$B$6='Watershed Precip Data'!$J$3,'Watershed Precip Data'!J293,'WS-2, WS-3, &amp; WS-4'!$B$6='Watershed Precip Data'!$K$3,'Watershed Precip Data'!K293)</f>
        <v>#N/A</v>
      </c>
      <c r="I291" s="239" t="e">
        <f>MIN((($L$3*('WS-2, WS-3, &amp; WS-4'!$B$26/43560))),(G291+C291))</f>
        <v>#N/A</v>
      </c>
    </row>
    <row r="292" spans="1:9">
      <c r="A292" s="19">
        <v>10</v>
      </c>
      <c r="B292" s="18">
        <v>16</v>
      </c>
      <c r="C292" s="70" t="e">
        <f>'WS-2, WS-3, &amp; WS-4'!$B$28*'Water Supply Calcs'!$N$7*H292</f>
        <v>#VALUE!</v>
      </c>
      <c r="D292" s="70">
        <v>0</v>
      </c>
      <c r="E292" s="70" t="e">
        <f t="shared" si="12"/>
        <v>#VALUE!</v>
      </c>
      <c r="F292" s="71" t="e">
        <f t="shared" si="13"/>
        <v>#VALUE!</v>
      </c>
      <c r="G292" s="70" t="e">
        <f t="shared" si="14"/>
        <v>#VALUE!</v>
      </c>
      <c r="H292" s="70" t="e">
        <f>_xlfn.IFS('WS-2, WS-3, &amp; WS-4'!$B$6='Watershed Precip Data'!$C$3,'Watershed Precip Data'!C294,'Watershed Precip Data'!$C$14='Watershed Precip Data'!$D$3,'Watershed Precip Data'!D294,'WS-2, WS-3, &amp; WS-4'!$B$6='Watershed Precip Data'!$E$3,'Watershed Precip Data'!E294,'WS-2, WS-3, &amp; WS-4'!$B$6='Watershed Precip Data'!$F$3,'Watershed Precip Data'!F294,'WS-2, WS-3, &amp; WS-4'!$B$6='Watershed Precip Data'!$G$3,'Watershed Precip Data'!G294,'Watershed Precip Data'!$C$14='Watershed Precip Data'!$H$3,'Watershed Precip Data'!H294,'WS-2, WS-3, &amp; WS-4'!$B$6='Watershed Precip Data'!$I$3,'Watershed Precip Data'!I294,'WS-2, WS-3, &amp; WS-4'!$B$6='Watershed Precip Data'!$J$3,'Watershed Precip Data'!J294,'WS-2, WS-3, &amp; WS-4'!$B$6='Watershed Precip Data'!$K$3,'Watershed Precip Data'!K294)</f>
        <v>#N/A</v>
      </c>
      <c r="I292" s="239" t="e">
        <f>MIN((($L$3*('WS-2, WS-3, &amp; WS-4'!$B$26/43560))),(G292+C292))</f>
        <v>#N/A</v>
      </c>
    </row>
    <row r="293" spans="1:9">
      <c r="A293" s="19">
        <v>10</v>
      </c>
      <c r="B293" s="18">
        <v>17</v>
      </c>
      <c r="C293" s="70" t="e">
        <f>'WS-2, WS-3, &amp; WS-4'!$B$28*'Water Supply Calcs'!$N$7*H293</f>
        <v>#VALUE!</v>
      </c>
      <c r="D293" s="70">
        <v>0</v>
      </c>
      <c r="E293" s="70" t="e">
        <f t="shared" si="12"/>
        <v>#VALUE!</v>
      </c>
      <c r="F293" s="71" t="e">
        <f t="shared" si="13"/>
        <v>#VALUE!</v>
      </c>
      <c r="G293" s="70" t="e">
        <f t="shared" si="14"/>
        <v>#VALUE!</v>
      </c>
      <c r="H293" s="70" t="e">
        <f>_xlfn.IFS('WS-2, WS-3, &amp; WS-4'!$B$6='Watershed Precip Data'!$C$3,'Watershed Precip Data'!C295,'Watershed Precip Data'!$C$14='Watershed Precip Data'!$D$3,'Watershed Precip Data'!D295,'WS-2, WS-3, &amp; WS-4'!$B$6='Watershed Precip Data'!$E$3,'Watershed Precip Data'!E295,'WS-2, WS-3, &amp; WS-4'!$B$6='Watershed Precip Data'!$F$3,'Watershed Precip Data'!F295,'WS-2, WS-3, &amp; WS-4'!$B$6='Watershed Precip Data'!$G$3,'Watershed Precip Data'!G295,'Watershed Precip Data'!$C$14='Watershed Precip Data'!$H$3,'Watershed Precip Data'!H295,'WS-2, WS-3, &amp; WS-4'!$B$6='Watershed Precip Data'!$I$3,'Watershed Precip Data'!I295,'WS-2, WS-3, &amp; WS-4'!$B$6='Watershed Precip Data'!$J$3,'Watershed Precip Data'!J295,'WS-2, WS-3, &amp; WS-4'!$B$6='Watershed Precip Data'!$K$3,'Watershed Precip Data'!K295)</f>
        <v>#N/A</v>
      </c>
      <c r="I293" s="239" t="e">
        <f>MIN((($L$3*('WS-2, WS-3, &amp; WS-4'!$B$26/43560))),(G293+C293))</f>
        <v>#N/A</v>
      </c>
    </row>
    <row r="294" spans="1:9">
      <c r="A294" s="19">
        <v>10</v>
      </c>
      <c r="B294" s="18">
        <v>18</v>
      </c>
      <c r="C294" s="70" t="e">
        <f>'WS-2, WS-3, &amp; WS-4'!$B$28*'Water Supply Calcs'!$N$7*H294</f>
        <v>#VALUE!</v>
      </c>
      <c r="D294" s="70">
        <v>0</v>
      </c>
      <c r="E294" s="70" t="e">
        <f t="shared" si="12"/>
        <v>#VALUE!</v>
      </c>
      <c r="F294" s="71" t="e">
        <f t="shared" si="13"/>
        <v>#VALUE!</v>
      </c>
      <c r="G294" s="70" t="e">
        <f t="shared" si="14"/>
        <v>#VALUE!</v>
      </c>
      <c r="H294" s="70" t="e">
        <f>_xlfn.IFS('WS-2, WS-3, &amp; WS-4'!$B$6='Watershed Precip Data'!$C$3,'Watershed Precip Data'!C296,'Watershed Precip Data'!$C$14='Watershed Precip Data'!$D$3,'Watershed Precip Data'!D296,'WS-2, WS-3, &amp; WS-4'!$B$6='Watershed Precip Data'!$E$3,'Watershed Precip Data'!E296,'WS-2, WS-3, &amp; WS-4'!$B$6='Watershed Precip Data'!$F$3,'Watershed Precip Data'!F296,'WS-2, WS-3, &amp; WS-4'!$B$6='Watershed Precip Data'!$G$3,'Watershed Precip Data'!G296,'Watershed Precip Data'!$C$14='Watershed Precip Data'!$H$3,'Watershed Precip Data'!H296,'WS-2, WS-3, &amp; WS-4'!$B$6='Watershed Precip Data'!$I$3,'Watershed Precip Data'!I296,'WS-2, WS-3, &amp; WS-4'!$B$6='Watershed Precip Data'!$J$3,'Watershed Precip Data'!J296,'WS-2, WS-3, &amp; WS-4'!$B$6='Watershed Precip Data'!$K$3,'Watershed Precip Data'!K296)</f>
        <v>#N/A</v>
      </c>
      <c r="I294" s="239" t="e">
        <f>MIN((($L$3*('WS-2, WS-3, &amp; WS-4'!$B$26/43560))),(G294+C294))</f>
        <v>#N/A</v>
      </c>
    </row>
    <row r="295" spans="1:9">
      <c r="A295" s="19">
        <v>10</v>
      </c>
      <c r="B295" s="18">
        <v>19</v>
      </c>
      <c r="C295" s="70" t="e">
        <f>'WS-2, WS-3, &amp; WS-4'!$B$28*'Water Supply Calcs'!$N$7*H295</f>
        <v>#VALUE!</v>
      </c>
      <c r="D295" s="70">
        <v>0</v>
      </c>
      <c r="E295" s="70" t="e">
        <f t="shared" si="12"/>
        <v>#VALUE!</v>
      </c>
      <c r="F295" s="71" t="e">
        <f t="shared" si="13"/>
        <v>#VALUE!</v>
      </c>
      <c r="G295" s="70" t="e">
        <f t="shared" si="14"/>
        <v>#VALUE!</v>
      </c>
      <c r="H295" s="70" t="e">
        <f>_xlfn.IFS('WS-2, WS-3, &amp; WS-4'!$B$6='Watershed Precip Data'!$C$3,'Watershed Precip Data'!C297,'Watershed Precip Data'!$C$14='Watershed Precip Data'!$D$3,'Watershed Precip Data'!D297,'WS-2, WS-3, &amp; WS-4'!$B$6='Watershed Precip Data'!$E$3,'Watershed Precip Data'!E297,'WS-2, WS-3, &amp; WS-4'!$B$6='Watershed Precip Data'!$F$3,'Watershed Precip Data'!F297,'WS-2, WS-3, &amp; WS-4'!$B$6='Watershed Precip Data'!$G$3,'Watershed Precip Data'!G297,'Watershed Precip Data'!$C$14='Watershed Precip Data'!$H$3,'Watershed Precip Data'!H297,'WS-2, WS-3, &amp; WS-4'!$B$6='Watershed Precip Data'!$I$3,'Watershed Precip Data'!I297,'WS-2, WS-3, &amp; WS-4'!$B$6='Watershed Precip Data'!$J$3,'Watershed Precip Data'!J297,'WS-2, WS-3, &amp; WS-4'!$B$6='Watershed Precip Data'!$K$3,'Watershed Precip Data'!K297)</f>
        <v>#N/A</v>
      </c>
      <c r="I295" s="239" t="e">
        <f>MIN((($L$3*('WS-2, WS-3, &amp; WS-4'!$B$26/43560))),(G295+C295))</f>
        <v>#N/A</v>
      </c>
    </row>
    <row r="296" spans="1:9">
      <c r="A296" s="19">
        <v>10</v>
      </c>
      <c r="B296" s="18">
        <v>20</v>
      </c>
      <c r="C296" s="70" t="e">
        <f>'WS-2, WS-3, &amp; WS-4'!$B$28*'Water Supply Calcs'!$N$7*H296</f>
        <v>#VALUE!</v>
      </c>
      <c r="D296" s="70">
        <v>0</v>
      </c>
      <c r="E296" s="70" t="e">
        <f t="shared" si="12"/>
        <v>#VALUE!</v>
      </c>
      <c r="F296" s="71" t="e">
        <f t="shared" si="13"/>
        <v>#VALUE!</v>
      </c>
      <c r="G296" s="70" t="e">
        <f t="shared" si="14"/>
        <v>#VALUE!</v>
      </c>
      <c r="H296" s="70" t="e">
        <f>_xlfn.IFS('WS-2, WS-3, &amp; WS-4'!$B$6='Watershed Precip Data'!$C$3,'Watershed Precip Data'!C298,'Watershed Precip Data'!$C$14='Watershed Precip Data'!$D$3,'Watershed Precip Data'!D298,'WS-2, WS-3, &amp; WS-4'!$B$6='Watershed Precip Data'!$E$3,'Watershed Precip Data'!E298,'WS-2, WS-3, &amp; WS-4'!$B$6='Watershed Precip Data'!$F$3,'Watershed Precip Data'!F298,'WS-2, WS-3, &amp; WS-4'!$B$6='Watershed Precip Data'!$G$3,'Watershed Precip Data'!G298,'Watershed Precip Data'!$C$14='Watershed Precip Data'!$H$3,'Watershed Precip Data'!H298,'WS-2, WS-3, &amp; WS-4'!$B$6='Watershed Precip Data'!$I$3,'Watershed Precip Data'!I298,'WS-2, WS-3, &amp; WS-4'!$B$6='Watershed Precip Data'!$J$3,'Watershed Precip Data'!J298,'WS-2, WS-3, &amp; WS-4'!$B$6='Watershed Precip Data'!$K$3,'Watershed Precip Data'!K298)</f>
        <v>#N/A</v>
      </c>
      <c r="I296" s="239" t="e">
        <f>MIN((($L$3*('WS-2, WS-3, &amp; WS-4'!$B$26/43560))),(G296+C296))</f>
        <v>#N/A</v>
      </c>
    </row>
    <row r="297" spans="1:9">
      <c r="A297" s="19">
        <v>10</v>
      </c>
      <c r="B297" s="18">
        <v>21</v>
      </c>
      <c r="C297" s="70" t="e">
        <f>'WS-2, WS-3, &amp; WS-4'!$B$28*'Water Supply Calcs'!$N$7*H297</f>
        <v>#VALUE!</v>
      </c>
      <c r="D297" s="70">
        <v>0</v>
      </c>
      <c r="E297" s="70" t="e">
        <f t="shared" si="12"/>
        <v>#VALUE!</v>
      </c>
      <c r="F297" s="71" t="e">
        <f t="shared" si="13"/>
        <v>#VALUE!</v>
      </c>
      <c r="G297" s="70" t="e">
        <f t="shared" si="14"/>
        <v>#VALUE!</v>
      </c>
      <c r="H297" s="70" t="e">
        <f>_xlfn.IFS('WS-2, WS-3, &amp; WS-4'!$B$6='Watershed Precip Data'!$C$3,'Watershed Precip Data'!C299,'Watershed Precip Data'!$C$14='Watershed Precip Data'!$D$3,'Watershed Precip Data'!D299,'WS-2, WS-3, &amp; WS-4'!$B$6='Watershed Precip Data'!$E$3,'Watershed Precip Data'!E299,'WS-2, WS-3, &amp; WS-4'!$B$6='Watershed Precip Data'!$F$3,'Watershed Precip Data'!F299,'WS-2, WS-3, &amp; WS-4'!$B$6='Watershed Precip Data'!$G$3,'Watershed Precip Data'!G299,'Watershed Precip Data'!$C$14='Watershed Precip Data'!$H$3,'Watershed Precip Data'!H299,'WS-2, WS-3, &amp; WS-4'!$B$6='Watershed Precip Data'!$I$3,'Watershed Precip Data'!I299,'WS-2, WS-3, &amp; WS-4'!$B$6='Watershed Precip Data'!$J$3,'Watershed Precip Data'!J299,'WS-2, WS-3, &amp; WS-4'!$B$6='Watershed Precip Data'!$K$3,'Watershed Precip Data'!K299)</f>
        <v>#N/A</v>
      </c>
      <c r="I297" s="239" t="e">
        <f>MIN((($L$3*('WS-2, WS-3, &amp; WS-4'!$B$26/43560))),(G297+C297))</f>
        <v>#N/A</v>
      </c>
    </row>
    <row r="298" spans="1:9">
      <c r="A298" s="19">
        <v>10</v>
      </c>
      <c r="B298" s="18">
        <v>22</v>
      </c>
      <c r="C298" s="70" t="e">
        <f>'WS-2, WS-3, &amp; WS-4'!$B$28*'Water Supply Calcs'!$N$7*H298</f>
        <v>#VALUE!</v>
      </c>
      <c r="D298" s="70">
        <v>0</v>
      </c>
      <c r="E298" s="70" t="e">
        <f t="shared" si="12"/>
        <v>#VALUE!</v>
      </c>
      <c r="F298" s="71" t="e">
        <f t="shared" si="13"/>
        <v>#VALUE!</v>
      </c>
      <c r="G298" s="70" t="e">
        <f t="shared" si="14"/>
        <v>#VALUE!</v>
      </c>
      <c r="H298" s="70" t="e">
        <f>_xlfn.IFS('WS-2, WS-3, &amp; WS-4'!$B$6='Watershed Precip Data'!$C$3,'Watershed Precip Data'!C300,'Watershed Precip Data'!$C$14='Watershed Precip Data'!$D$3,'Watershed Precip Data'!D300,'WS-2, WS-3, &amp; WS-4'!$B$6='Watershed Precip Data'!$E$3,'Watershed Precip Data'!E300,'WS-2, WS-3, &amp; WS-4'!$B$6='Watershed Precip Data'!$F$3,'Watershed Precip Data'!F300,'WS-2, WS-3, &amp; WS-4'!$B$6='Watershed Precip Data'!$G$3,'Watershed Precip Data'!G300,'Watershed Precip Data'!$C$14='Watershed Precip Data'!$H$3,'Watershed Precip Data'!H300,'WS-2, WS-3, &amp; WS-4'!$B$6='Watershed Precip Data'!$I$3,'Watershed Precip Data'!I300,'WS-2, WS-3, &amp; WS-4'!$B$6='Watershed Precip Data'!$J$3,'Watershed Precip Data'!J300,'WS-2, WS-3, &amp; WS-4'!$B$6='Watershed Precip Data'!$K$3,'Watershed Precip Data'!K300)</f>
        <v>#N/A</v>
      </c>
      <c r="I298" s="239" t="e">
        <f>MIN((($L$3*('WS-2, WS-3, &amp; WS-4'!$B$26/43560))),(G298+C298))</f>
        <v>#N/A</v>
      </c>
    </row>
    <row r="299" spans="1:9">
      <c r="A299" s="19">
        <v>10</v>
      </c>
      <c r="B299" s="18">
        <v>23</v>
      </c>
      <c r="C299" s="70" t="e">
        <f>'WS-2, WS-3, &amp; WS-4'!$B$28*'Water Supply Calcs'!$N$7*H299</f>
        <v>#VALUE!</v>
      </c>
      <c r="D299" s="70">
        <v>0</v>
      </c>
      <c r="E299" s="70" t="e">
        <f t="shared" si="12"/>
        <v>#VALUE!</v>
      </c>
      <c r="F299" s="71" t="e">
        <f t="shared" si="13"/>
        <v>#VALUE!</v>
      </c>
      <c r="G299" s="70" t="e">
        <f t="shared" si="14"/>
        <v>#VALUE!</v>
      </c>
      <c r="H299" s="70" t="e">
        <f>_xlfn.IFS('WS-2, WS-3, &amp; WS-4'!$B$6='Watershed Precip Data'!$C$3,'Watershed Precip Data'!C301,'Watershed Precip Data'!$C$14='Watershed Precip Data'!$D$3,'Watershed Precip Data'!D301,'WS-2, WS-3, &amp; WS-4'!$B$6='Watershed Precip Data'!$E$3,'Watershed Precip Data'!E301,'WS-2, WS-3, &amp; WS-4'!$B$6='Watershed Precip Data'!$F$3,'Watershed Precip Data'!F301,'WS-2, WS-3, &amp; WS-4'!$B$6='Watershed Precip Data'!$G$3,'Watershed Precip Data'!G301,'Watershed Precip Data'!$C$14='Watershed Precip Data'!$H$3,'Watershed Precip Data'!H301,'WS-2, WS-3, &amp; WS-4'!$B$6='Watershed Precip Data'!$I$3,'Watershed Precip Data'!I301,'WS-2, WS-3, &amp; WS-4'!$B$6='Watershed Precip Data'!$J$3,'Watershed Precip Data'!J301,'WS-2, WS-3, &amp; WS-4'!$B$6='Watershed Precip Data'!$K$3,'Watershed Precip Data'!K301)</f>
        <v>#N/A</v>
      </c>
      <c r="I299" s="239" t="e">
        <f>MIN((($L$3*('WS-2, WS-3, &amp; WS-4'!$B$26/43560))),(G299+C299))</f>
        <v>#N/A</v>
      </c>
    </row>
    <row r="300" spans="1:9">
      <c r="A300" s="19">
        <v>10</v>
      </c>
      <c r="B300" s="18">
        <v>24</v>
      </c>
      <c r="C300" s="70" t="e">
        <f>'WS-2, WS-3, &amp; WS-4'!$B$28*'Water Supply Calcs'!$N$7*H300</f>
        <v>#VALUE!</v>
      </c>
      <c r="D300" s="70">
        <v>0</v>
      </c>
      <c r="E300" s="70" t="e">
        <f t="shared" si="12"/>
        <v>#VALUE!</v>
      </c>
      <c r="F300" s="71" t="e">
        <f t="shared" si="13"/>
        <v>#VALUE!</v>
      </c>
      <c r="G300" s="70" t="e">
        <f t="shared" si="14"/>
        <v>#VALUE!</v>
      </c>
      <c r="H300" s="70" t="e">
        <f>_xlfn.IFS('WS-2, WS-3, &amp; WS-4'!$B$6='Watershed Precip Data'!$C$3,'Watershed Precip Data'!C302,'Watershed Precip Data'!$C$14='Watershed Precip Data'!$D$3,'Watershed Precip Data'!D302,'WS-2, WS-3, &amp; WS-4'!$B$6='Watershed Precip Data'!$E$3,'Watershed Precip Data'!E302,'WS-2, WS-3, &amp; WS-4'!$B$6='Watershed Precip Data'!$F$3,'Watershed Precip Data'!F302,'WS-2, WS-3, &amp; WS-4'!$B$6='Watershed Precip Data'!$G$3,'Watershed Precip Data'!G302,'Watershed Precip Data'!$C$14='Watershed Precip Data'!$H$3,'Watershed Precip Data'!H302,'WS-2, WS-3, &amp; WS-4'!$B$6='Watershed Precip Data'!$I$3,'Watershed Precip Data'!I302,'WS-2, WS-3, &amp; WS-4'!$B$6='Watershed Precip Data'!$J$3,'Watershed Precip Data'!J302,'WS-2, WS-3, &amp; WS-4'!$B$6='Watershed Precip Data'!$K$3,'Watershed Precip Data'!K302)</f>
        <v>#N/A</v>
      </c>
      <c r="I300" s="239" t="e">
        <f>MIN((($L$3*('WS-2, WS-3, &amp; WS-4'!$B$26/43560))),(G300+C300))</f>
        <v>#N/A</v>
      </c>
    </row>
    <row r="301" spans="1:9">
      <c r="A301" s="19">
        <v>10</v>
      </c>
      <c r="B301" s="18">
        <v>25</v>
      </c>
      <c r="C301" s="70" t="e">
        <f>'WS-2, WS-3, &amp; WS-4'!$B$28*'Water Supply Calcs'!$N$7*H301</f>
        <v>#VALUE!</v>
      </c>
      <c r="D301" s="70">
        <v>0</v>
      </c>
      <c r="E301" s="70" t="e">
        <f t="shared" si="12"/>
        <v>#VALUE!</v>
      </c>
      <c r="F301" s="71" t="e">
        <f t="shared" si="13"/>
        <v>#VALUE!</v>
      </c>
      <c r="G301" s="70" t="e">
        <f t="shared" si="14"/>
        <v>#VALUE!</v>
      </c>
      <c r="H301" s="70" t="e">
        <f>_xlfn.IFS('WS-2, WS-3, &amp; WS-4'!$B$6='Watershed Precip Data'!$C$3,'Watershed Precip Data'!C303,'Watershed Precip Data'!$C$14='Watershed Precip Data'!$D$3,'Watershed Precip Data'!D303,'WS-2, WS-3, &amp; WS-4'!$B$6='Watershed Precip Data'!$E$3,'Watershed Precip Data'!E303,'WS-2, WS-3, &amp; WS-4'!$B$6='Watershed Precip Data'!$F$3,'Watershed Precip Data'!F303,'WS-2, WS-3, &amp; WS-4'!$B$6='Watershed Precip Data'!$G$3,'Watershed Precip Data'!G303,'Watershed Precip Data'!$C$14='Watershed Precip Data'!$H$3,'Watershed Precip Data'!H303,'WS-2, WS-3, &amp; WS-4'!$B$6='Watershed Precip Data'!$I$3,'Watershed Precip Data'!I303,'WS-2, WS-3, &amp; WS-4'!$B$6='Watershed Precip Data'!$J$3,'Watershed Precip Data'!J303,'WS-2, WS-3, &amp; WS-4'!$B$6='Watershed Precip Data'!$K$3,'Watershed Precip Data'!K303)</f>
        <v>#N/A</v>
      </c>
      <c r="I301" s="239" t="e">
        <f>MIN((($L$3*('WS-2, WS-3, &amp; WS-4'!$B$26/43560))),(G301+C301))</f>
        <v>#N/A</v>
      </c>
    </row>
    <row r="302" spans="1:9">
      <c r="A302" s="19">
        <v>10</v>
      </c>
      <c r="B302" s="18">
        <v>26</v>
      </c>
      <c r="C302" s="70" t="e">
        <f>'WS-2, WS-3, &amp; WS-4'!$B$28*'Water Supply Calcs'!$N$7*H302</f>
        <v>#VALUE!</v>
      </c>
      <c r="D302" s="70">
        <v>0</v>
      </c>
      <c r="E302" s="70" t="e">
        <f t="shared" si="12"/>
        <v>#VALUE!</v>
      </c>
      <c r="F302" s="71" t="e">
        <f t="shared" si="13"/>
        <v>#VALUE!</v>
      </c>
      <c r="G302" s="70" t="e">
        <f t="shared" si="14"/>
        <v>#VALUE!</v>
      </c>
      <c r="H302" s="70" t="e">
        <f>_xlfn.IFS('WS-2, WS-3, &amp; WS-4'!$B$6='Watershed Precip Data'!$C$3,'Watershed Precip Data'!C304,'Watershed Precip Data'!$C$14='Watershed Precip Data'!$D$3,'Watershed Precip Data'!D304,'WS-2, WS-3, &amp; WS-4'!$B$6='Watershed Precip Data'!$E$3,'Watershed Precip Data'!E304,'WS-2, WS-3, &amp; WS-4'!$B$6='Watershed Precip Data'!$F$3,'Watershed Precip Data'!F304,'WS-2, WS-3, &amp; WS-4'!$B$6='Watershed Precip Data'!$G$3,'Watershed Precip Data'!G304,'Watershed Precip Data'!$C$14='Watershed Precip Data'!$H$3,'Watershed Precip Data'!H304,'WS-2, WS-3, &amp; WS-4'!$B$6='Watershed Precip Data'!$I$3,'Watershed Precip Data'!I304,'WS-2, WS-3, &amp; WS-4'!$B$6='Watershed Precip Data'!$J$3,'Watershed Precip Data'!J304,'WS-2, WS-3, &amp; WS-4'!$B$6='Watershed Precip Data'!$K$3,'Watershed Precip Data'!K304)</f>
        <v>#N/A</v>
      </c>
      <c r="I302" s="239" t="e">
        <f>MIN((($L$3*('WS-2, WS-3, &amp; WS-4'!$B$26/43560))),(G302+C302))</f>
        <v>#N/A</v>
      </c>
    </row>
    <row r="303" spans="1:9">
      <c r="A303" s="19">
        <v>10</v>
      </c>
      <c r="B303" s="18">
        <v>27</v>
      </c>
      <c r="C303" s="70" t="e">
        <f>'WS-2, WS-3, &amp; WS-4'!$B$28*'Water Supply Calcs'!$N$7*H303</f>
        <v>#VALUE!</v>
      </c>
      <c r="D303" s="70">
        <v>0</v>
      </c>
      <c r="E303" s="70" t="e">
        <f t="shared" si="12"/>
        <v>#VALUE!</v>
      </c>
      <c r="F303" s="71" t="e">
        <f t="shared" si="13"/>
        <v>#VALUE!</v>
      </c>
      <c r="G303" s="70" t="e">
        <f t="shared" si="14"/>
        <v>#VALUE!</v>
      </c>
      <c r="H303" s="70" t="e">
        <f>_xlfn.IFS('WS-2, WS-3, &amp; WS-4'!$B$6='Watershed Precip Data'!$C$3,'Watershed Precip Data'!C305,'Watershed Precip Data'!$C$14='Watershed Precip Data'!$D$3,'Watershed Precip Data'!D305,'WS-2, WS-3, &amp; WS-4'!$B$6='Watershed Precip Data'!$E$3,'Watershed Precip Data'!E305,'WS-2, WS-3, &amp; WS-4'!$B$6='Watershed Precip Data'!$F$3,'Watershed Precip Data'!F305,'WS-2, WS-3, &amp; WS-4'!$B$6='Watershed Precip Data'!$G$3,'Watershed Precip Data'!G305,'Watershed Precip Data'!$C$14='Watershed Precip Data'!$H$3,'Watershed Precip Data'!H305,'WS-2, WS-3, &amp; WS-4'!$B$6='Watershed Precip Data'!$I$3,'Watershed Precip Data'!I305,'WS-2, WS-3, &amp; WS-4'!$B$6='Watershed Precip Data'!$J$3,'Watershed Precip Data'!J305,'WS-2, WS-3, &amp; WS-4'!$B$6='Watershed Precip Data'!$K$3,'Watershed Precip Data'!K305)</f>
        <v>#N/A</v>
      </c>
      <c r="I303" s="239" t="e">
        <f>MIN((($L$3*('WS-2, WS-3, &amp; WS-4'!$B$26/43560))),(G303+C303))</f>
        <v>#N/A</v>
      </c>
    </row>
    <row r="304" spans="1:9">
      <c r="A304" s="19">
        <v>10</v>
      </c>
      <c r="B304" s="18">
        <v>28</v>
      </c>
      <c r="C304" s="70" t="e">
        <f>'WS-2, WS-3, &amp; WS-4'!$B$28*'Water Supply Calcs'!$N$7*H304</f>
        <v>#VALUE!</v>
      </c>
      <c r="D304" s="70">
        <v>0</v>
      </c>
      <c r="E304" s="70" t="e">
        <f t="shared" si="12"/>
        <v>#VALUE!</v>
      </c>
      <c r="F304" s="71" t="e">
        <f t="shared" si="13"/>
        <v>#VALUE!</v>
      </c>
      <c r="G304" s="70" t="e">
        <f t="shared" si="14"/>
        <v>#VALUE!</v>
      </c>
      <c r="H304" s="70" t="e">
        <f>_xlfn.IFS('WS-2, WS-3, &amp; WS-4'!$B$6='Watershed Precip Data'!$C$3,'Watershed Precip Data'!C306,'Watershed Precip Data'!$C$14='Watershed Precip Data'!$D$3,'Watershed Precip Data'!D306,'WS-2, WS-3, &amp; WS-4'!$B$6='Watershed Precip Data'!$E$3,'Watershed Precip Data'!E306,'WS-2, WS-3, &amp; WS-4'!$B$6='Watershed Precip Data'!$F$3,'Watershed Precip Data'!F306,'WS-2, WS-3, &amp; WS-4'!$B$6='Watershed Precip Data'!$G$3,'Watershed Precip Data'!G306,'Watershed Precip Data'!$C$14='Watershed Precip Data'!$H$3,'Watershed Precip Data'!H306,'WS-2, WS-3, &amp; WS-4'!$B$6='Watershed Precip Data'!$I$3,'Watershed Precip Data'!I306,'WS-2, WS-3, &amp; WS-4'!$B$6='Watershed Precip Data'!$J$3,'Watershed Precip Data'!J306,'WS-2, WS-3, &amp; WS-4'!$B$6='Watershed Precip Data'!$K$3,'Watershed Precip Data'!K306)</f>
        <v>#N/A</v>
      </c>
      <c r="I304" s="239" t="e">
        <f>MIN((($L$3*('WS-2, WS-3, &amp; WS-4'!$B$26/43560))),(G304+C304))</f>
        <v>#N/A</v>
      </c>
    </row>
    <row r="305" spans="1:9">
      <c r="A305" s="19">
        <v>10</v>
      </c>
      <c r="B305" s="18">
        <v>29</v>
      </c>
      <c r="C305" s="70" t="e">
        <f>'WS-2, WS-3, &amp; WS-4'!$B$28*'Water Supply Calcs'!$N$7*H305</f>
        <v>#VALUE!</v>
      </c>
      <c r="D305" s="70">
        <v>0</v>
      </c>
      <c r="E305" s="70" t="e">
        <f t="shared" si="12"/>
        <v>#VALUE!</v>
      </c>
      <c r="F305" s="71" t="e">
        <f t="shared" si="13"/>
        <v>#VALUE!</v>
      </c>
      <c r="G305" s="70" t="e">
        <f t="shared" si="14"/>
        <v>#VALUE!</v>
      </c>
      <c r="H305" s="70" t="e">
        <f>_xlfn.IFS('WS-2, WS-3, &amp; WS-4'!$B$6='Watershed Precip Data'!$C$3,'Watershed Precip Data'!C307,'Watershed Precip Data'!$C$14='Watershed Precip Data'!$D$3,'Watershed Precip Data'!D307,'WS-2, WS-3, &amp; WS-4'!$B$6='Watershed Precip Data'!$E$3,'Watershed Precip Data'!E307,'WS-2, WS-3, &amp; WS-4'!$B$6='Watershed Precip Data'!$F$3,'Watershed Precip Data'!F307,'WS-2, WS-3, &amp; WS-4'!$B$6='Watershed Precip Data'!$G$3,'Watershed Precip Data'!G307,'Watershed Precip Data'!$C$14='Watershed Precip Data'!$H$3,'Watershed Precip Data'!H307,'WS-2, WS-3, &amp; WS-4'!$B$6='Watershed Precip Data'!$I$3,'Watershed Precip Data'!I307,'WS-2, WS-3, &amp; WS-4'!$B$6='Watershed Precip Data'!$J$3,'Watershed Precip Data'!J307,'WS-2, WS-3, &amp; WS-4'!$B$6='Watershed Precip Data'!$K$3,'Watershed Precip Data'!K307)</f>
        <v>#N/A</v>
      </c>
      <c r="I305" s="239" t="e">
        <f>MIN((($L$3*('WS-2, WS-3, &amp; WS-4'!$B$26/43560))),(G305+C305))</f>
        <v>#N/A</v>
      </c>
    </row>
    <row r="306" spans="1:9">
      <c r="A306" s="19">
        <v>10</v>
      </c>
      <c r="B306" s="18">
        <v>30</v>
      </c>
      <c r="C306" s="70" t="e">
        <f>'WS-2, WS-3, &amp; WS-4'!$B$28*'Water Supply Calcs'!$N$7*H306</f>
        <v>#VALUE!</v>
      </c>
      <c r="D306" s="70">
        <v>0</v>
      </c>
      <c r="E306" s="70" t="e">
        <f t="shared" si="12"/>
        <v>#VALUE!</v>
      </c>
      <c r="F306" s="71" t="e">
        <f t="shared" si="13"/>
        <v>#VALUE!</v>
      </c>
      <c r="G306" s="70" t="e">
        <f t="shared" si="14"/>
        <v>#VALUE!</v>
      </c>
      <c r="H306" s="70" t="e">
        <f>_xlfn.IFS('WS-2, WS-3, &amp; WS-4'!$B$6='Watershed Precip Data'!$C$3,'Watershed Precip Data'!C308,'Watershed Precip Data'!$C$14='Watershed Precip Data'!$D$3,'Watershed Precip Data'!D308,'WS-2, WS-3, &amp; WS-4'!$B$6='Watershed Precip Data'!$E$3,'Watershed Precip Data'!E308,'WS-2, WS-3, &amp; WS-4'!$B$6='Watershed Precip Data'!$F$3,'Watershed Precip Data'!F308,'WS-2, WS-3, &amp; WS-4'!$B$6='Watershed Precip Data'!$G$3,'Watershed Precip Data'!G308,'Watershed Precip Data'!$C$14='Watershed Precip Data'!$H$3,'Watershed Precip Data'!H308,'WS-2, WS-3, &amp; WS-4'!$B$6='Watershed Precip Data'!$I$3,'Watershed Precip Data'!I308,'WS-2, WS-3, &amp; WS-4'!$B$6='Watershed Precip Data'!$J$3,'Watershed Precip Data'!J308,'WS-2, WS-3, &amp; WS-4'!$B$6='Watershed Precip Data'!$K$3,'Watershed Precip Data'!K308)</f>
        <v>#N/A</v>
      </c>
      <c r="I306" s="239" t="e">
        <f>MIN((($L$3*('WS-2, WS-3, &amp; WS-4'!$B$26/43560))),(G306+C306))</f>
        <v>#N/A</v>
      </c>
    </row>
    <row r="307" spans="1:9">
      <c r="A307" s="19">
        <v>10</v>
      </c>
      <c r="B307" s="18">
        <v>31</v>
      </c>
      <c r="C307" s="70" t="e">
        <f>'WS-2, WS-3, &amp; WS-4'!$B$28*'Water Supply Calcs'!$N$7*H307</f>
        <v>#VALUE!</v>
      </c>
      <c r="D307" s="70">
        <v>0</v>
      </c>
      <c r="E307" s="70" t="e">
        <f t="shared" si="12"/>
        <v>#VALUE!</v>
      </c>
      <c r="F307" s="71" t="e">
        <f t="shared" si="13"/>
        <v>#VALUE!</v>
      </c>
      <c r="G307" s="70" t="e">
        <f t="shared" si="14"/>
        <v>#VALUE!</v>
      </c>
      <c r="H307" s="70" t="e">
        <f>_xlfn.IFS('WS-2, WS-3, &amp; WS-4'!$B$6='Watershed Precip Data'!$C$3,'Watershed Precip Data'!C309,'Watershed Precip Data'!$C$14='Watershed Precip Data'!$D$3,'Watershed Precip Data'!D309,'WS-2, WS-3, &amp; WS-4'!$B$6='Watershed Precip Data'!$E$3,'Watershed Precip Data'!E309,'WS-2, WS-3, &amp; WS-4'!$B$6='Watershed Precip Data'!$F$3,'Watershed Precip Data'!F309,'WS-2, WS-3, &amp; WS-4'!$B$6='Watershed Precip Data'!$G$3,'Watershed Precip Data'!G309,'Watershed Precip Data'!$C$14='Watershed Precip Data'!$H$3,'Watershed Precip Data'!H309,'WS-2, WS-3, &amp; WS-4'!$B$6='Watershed Precip Data'!$I$3,'Watershed Precip Data'!I309,'WS-2, WS-3, &amp; WS-4'!$B$6='Watershed Precip Data'!$J$3,'Watershed Precip Data'!J309,'WS-2, WS-3, &amp; WS-4'!$B$6='Watershed Precip Data'!$K$3,'Watershed Precip Data'!K309)</f>
        <v>#N/A</v>
      </c>
      <c r="I307" s="239" t="e">
        <f>MIN((($L$3*('WS-2, WS-3, &amp; WS-4'!$B$26/43560))),(G307+C307))</f>
        <v>#N/A</v>
      </c>
    </row>
    <row r="308" spans="1:9">
      <c r="A308" s="19">
        <v>11</v>
      </c>
      <c r="B308" s="18">
        <v>1</v>
      </c>
      <c r="C308" s="70" t="e">
        <f>'WS-2, WS-3, &amp; WS-4'!$B$28*'Water Supply Calcs'!$N$7*H308</f>
        <v>#VALUE!</v>
      </c>
      <c r="D308" s="70">
        <v>0</v>
      </c>
      <c r="E308" s="70" t="e">
        <f t="shared" si="12"/>
        <v>#VALUE!</v>
      </c>
      <c r="F308" s="71" t="e">
        <f t="shared" si="13"/>
        <v>#VALUE!</v>
      </c>
      <c r="G308" s="70" t="e">
        <f t="shared" si="14"/>
        <v>#VALUE!</v>
      </c>
      <c r="H308" s="70" t="e">
        <f>_xlfn.IFS('WS-2, WS-3, &amp; WS-4'!$B$6='Watershed Precip Data'!$C$3,'Watershed Precip Data'!C310,'Watershed Precip Data'!$C$14='Watershed Precip Data'!$D$3,'Watershed Precip Data'!D310,'WS-2, WS-3, &amp; WS-4'!$B$6='Watershed Precip Data'!$E$3,'Watershed Precip Data'!E310,'WS-2, WS-3, &amp; WS-4'!$B$6='Watershed Precip Data'!$F$3,'Watershed Precip Data'!F310,'WS-2, WS-3, &amp; WS-4'!$B$6='Watershed Precip Data'!$G$3,'Watershed Precip Data'!G310,'Watershed Precip Data'!$C$14='Watershed Precip Data'!$H$3,'Watershed Precip Data'!H310,'WS-2, WS-3, &amp; WS-4'!$B$6='Watershed Precip Data'!$I$3,'Watershed Precip Data'!I310,'WS-2, WS-3, &amp; WS-4'!$B$6='Watershed Precip Data'!$J$3,'Watershed Precip Data'!J310,'WS-2, WS-3, &amp; WS-4'!$B$6='Watershed Precip Data'!$K$3,'Watershed Precip Data'!K310)</f>
        <v>#N/A</v>
      </c>
      <c r="I308" s="239" t="e">
        <f>MIN((($L$3*('WS-2, WS-3, &amp; WS-4'!$B$26/43560))),(G308+C308))</f>
        <v>#N/A</v>
      </c>
    </row>
    <row r="309" spans="1:9">
      <c r="A309" s="19">
        <v>11</v>
      </c>
      <c r="B309" s="18">
        <v>2</v>
      </c>
      <c r="C309" s="70" t="e">
        <f>'WS-2, WS-3, &amp; WS-4'!$B$28*'Water Supply Calcs'!$N$7*H309</f>
        <v>#VALUE!</v>
      </c>
      <c r="D309" s="70">
        <v>0</v>
      </c>
      <c r="E309" s="70" t="e">
        <f t="shared" si="12"/>
        <v>#VALUE!</v>
      </c>
      <c r="F309" s="71" t="e">
        <f t="shared" si="13"/>
        <v>#VALUE!</v>
      </c>
      <c r="G309" s="70" t="e">
        <f t="shared" si="14"/>
        <v>#VALUE!</v>
      </c>
      <c r="H309" s="70" t="e">
        <f>_xlfn.IFS('WS-2, WS-3, &amp; WS-4'!$B$6='Watershed Precip Data'!$C$3,'Watershed Precip Data'!C311,'Watershed Precip Data'!$C$14='Watershed Precip Data'!$D$3,'Watershed Precip Data'!D311,'WS-2, WS-3, &amp; WS-4'!$B$6='Watershed Precip Data'!$E$3,'Watershed Precip Data'!E311,'WS-2, WS-3, &amp; WS-4'!$B$6='Watershed Precip Data'!$F$3,'Watershed Precip Data'!F311,'WS-2, WS-3, &amp; WS-4'!$B$6='Watershed Precip Data'!$G$3,'Watershed Precip Data'!G311,'Watershed Precip Data'!$C$14='Watershed Precip Data'!$H$3,'Watershed Precip Data'!H311,'WS-2, WS-3, &amp; WS-4'!$B$6='Watershed Precip Data'!$I$3,'Watershed Precip Data'!I311,'WS-2, WS-3, &amp; WS-4'!$B$6='Watershed Precip Data'!$J$3,'Watershed Precip Data'!J311,'WS-2, WS-3, &amp; WS-4'!$B$6='Watershed Precip Data'!$K$3,'Watershed Precip Data'!K311)</f>
        <v>#N/A</v>
      </c>
      <c r="I309" s="239" t="e">
        <f>MIN((($L$3*('WS-2, WS-3, &amp; WS-4'!$B$26/43560))),(G309+C309))</f>
        <v>#N/A</v>
      </c>
    </row>
    <row r="310" spans="1:9">
      <c r="A310" s="19">
        <v>11</v>
      </c>
      <c r="B310" s="18">
        <v>3</v>
      </c>
      <c r="C310" s="70" t="e">
        <f>'WS-2, WS-3, &amp; WS-4'!$B$28*'Water Supply Calcs'!$N$7*H310</f>
        <v>#VALUE!</v>
      </c>
      <c r="D310" s="70">
        <v>0</v>
      </c>
      <c r="E310" s="70" t="e">
        <f t="shared" si="12"/>
        <v>#VALUE!</v>
      </c>
      <c r="F310" s="71" t="e">
        <f t="shared" si="13"/>
        <v>#VALUE!</v>
      </c>
      <c r="G310" s="70" t="e">
        <f t="shared" si="14"/>
        <v>#VALUE!</v>
      </c>
      <c r="H310" s="70" t="e">
        <f>_xlfn.IFS('WS-2, WS-3, &amp; WS-4'!$B$6='Watershed Precip Data'!$C$3,'Watershed Precip Data'!C312,'Watershed Precip Data'!$C$14='Watershed Precip Data'!$D$3,'Watershed Precip Data'!D312,'WS-2, WS-3, &amp; WS-4'!$B$6='Watershed Precip Data'!$E$3,'Watershed Precip Data'!E312,'WS-2, WS-3, &amp; WS-4'!$B$6='Watershed Precip Data'!$F$3,'Watershed Precip Data'!F312,'WS-2, WS-3, &amp; WS-4'!$B$6='Watershed Precip Data'!$G$3,'Watershed Precip Data'!G312,'Watershed Precip Data'!$C$14='Watershed Precip Data'!$H$3,'Watershed Precip Data'!H312,'WS-2, WS-3, &amp; WS-4'!$B$6='Watershed Precip Data'!$I$3,'Watershed Precip Data'!I312,'WS-2, WS-3, &amp; WS-4'!$B$6='Watershed Precip Data'!$J$3,'Watershed Precip Data'!J312,'WS-2, WS-3, &amp; WS-4'!$B$6='Watershed Precip Data'!$K$3,'Watershed Precip Data'!K312)</f>
        <v>#N/A</v>
      </c>
      <c r="I310" s="239" t="e">
        <f>MIN((($L$3*('WS-2, WS-3, &amp; WS-4'!$B$26/43560))),(G310+C310))</f>
        <v>#N/A</v>
      </c>
    </row>
    <row r="311" spans="1:9">
      <c r="A311" s="19">
        <v>11</v>
      </c>
      <c r="B311" s="18">
        <v>4</v>
      </c>
      <c r="C311" s="70" t="e">
        <f>'WS-2, WS-3, &amp; WS-4'!$B$28*'Water Supply Calcs'!$N$7*H311</f>
        <v>#VALUE!</v>
      </c>
      <c r="D311" s="70">
        <v>0</v>
      </c>
      <c r="E311" s="70" t="e">
        <f t="shared" si="12"/>
        <v>#VALUE!</v>
      </c>
      <c r="F311" s="71" t="e">
        <f t="shared" si="13"/>
        <v>#VALUE!</v>
      </c>
      <c r="G311" s="70" t="e">
        <f t="shared" si="14"/>
        <v>#VALUE!</v>
      </c>
      <c r="H311" s="70" t="e">
        <f>_xlfn.IFS('WS-2, WS-3, &amp; WS-4'!$B$6='Watershed Precip Data'!$C$3,'Watershed Precip Data'!C313,'Watershed Precip Data'!$C$14='Watershed Precip Data'!$D$3,'Watershed Precip Data'!D313,'WS-2, WS-3, &amp; WS-4'!$B$6='Watershed Precip Data'!$E$3,'Watershed Precip Data'!E313,'WS-2, WS-3, &amp; WS-4'!$B$6='Watershed Precip Data'!$F$3,'Watershed Precip Data'!F313,'WS-2, WS-3, &amp; WS-4'!$B$6='Watershed Precip Data'!$G$3,'Watershed Precip Data'!G313,'Watershed Precip Data'!$C$14='Watershed Precip Data'!$H$3,'Watershed Precip Data'!H313,'WS-2, WS-3, &amp; WS-4'!$B$6='Watershed Precip Data'!$I$3,'Watershed Precip Data'!I313,'WS-2, WS-3, &amp; WS-4'!$B$6='Watershed Precip Data'!$J$3,'Watershed Precip Data'!J313,'WS-2, WS-3, &amp; WS-4'!$B$6='Watershed Precip Data'!$K$3,'Watershed Precip Data'!K313)</f>
        <v>#N/A</v>
      </c>
      <c r="I311" s="239" t="e">
        <f>MIN((($L$3*('WS-2, WS-3, &amp; WS-4'!$B$26/43560))),(G311+C311))</f>
        <v>#N/A</v>
      </c>
    </row>
    <row r="312" spans="1:9">
      <c r="A312" s="19">
        <v>11</v>
      </c>
      <c r="B312" s="18">
        <v>5</v>
      </c>
      <c r="C312" s="70" t="e">
        <f>'WS-2, WS-3, &amp; WS-4'!$B$28*'Water Supply Calcs'!$N$7*H312</f>
        <v>#VALUE!</v>
      </c>
      <c r="D312" s="70">
        <v>0</v>
      </c>
      <c r="E312" s="70" t="e">
        <f t="shared" si="12"/>
        <v>#VALUE!</v>
      </c>
      <c r="F312" s="71" t="e">
        <f t="shared" si="13"/>
        <v>#VALUE!</v>
      </c>
      <c r="G312" s="70" t="e">
        <f t="shared" si="14"/>
        <v>#VALUE!</v>
      </c>
      <c r="H312" s="70" t="e">
        <f>_xlfn.IFS('WS-2, WS-3, &amp; WS-4'!$B$6='Watershed Precip Data'!$C$3,'Watershed Precip Data'!C314,'Watershed Precip Data'!$C$14='Watershed Precip Data'!$D$3,'Watershed Precip Data'!D314,'WS-2, WS-3, &amp; WS-4'!$B$6='Watershed Precip Data'!$E$3,'Watershed Precip Data'!E314,'WS-2, WS-3, &amp; WS-4'!$B$6='Watershed Precip Data'!$F$3,'Watershed Precip Data'!F314,'WS-2, WS-3, &amp; WS-4'!$B$6='Watershed Precip Data'!$G$3,'Watershed Precip Data'!G314,'Watershed Precip Data'!$C$14='Watershed Precip Data'!$H$3,'Watershed Precip Data'!H314,'WS-2, WS-3, &amp; WS-4'!$B$6='Watershed Precip Data'!$I$3,'Watershed Precip Data'!I314,'WS-2, WS-3, &amp; WS-4'!$B$6='Watershed Precip Data'!$J$3,'Watershed Precip Data'!J314,'WS-2, WS-3, &amp; WS-4'!$B$6='Watershed Precip Data'!$K$3,'Watershed Precip Data'!K314)</f>
        <v>#N/A</v>
      </c>
      <c r="I312" s="239" t="e">
        <f>MIN((($L$3*('WS-2, WS-3, &amp; WS-4'!$B$26/43560))),(G312+C312))</f>
        <v>#N/A</v>
      </c>
    </row>
    <row r="313" spans="1:9">
      <c r="A313" s="19">
        <v>11</v>
      </c>
      <c r="B313" s="18">
        <v>6</v>
      </c>
      <c r="C313" s="70" t="e">
        <f>'WS-2, WS-3, &amp; WS-4'!$B$28*'Water Supply Calcs'!$N$7*H313</f>
        <v>#VALUE!</v>
      </c>
      <c r="D313" s="70">
        <v>0</v>
      </c>
      <c r="E313" s="70" t="e">
        <f t="shared" si="12"/>
        <v>#VALUE!</v>
      </c>
      <c r="F313" s="71" t="e">
        <f t="shared" si="13"/>
        <v>#VALUE!</v>
      </c>
      <c r="G313" s="70" t="e">
        <f t="shared" si="14"/>
        <v>#VALUE!</v>
      </c>
      <c r="H313" s="70" t="e">
        <f>_xlfn.IFS('WS-2, WS-3, &amp; WS-4'!$B$6='Watershed Precip Data'!$C$3,'Watershed Precip Data'!C315,'Watershed Precip Data'!$C$14='Watershed Precip Data'!$D$3,'Watershed Precip Data'!D315,'WS-2, WS-3, &amp; WS-4'!$B$6='Watershed Precip Data'!$E$3,'Watershed Precip Data'!E315,'WS-2, WS-3, &amp; WS-4'!$B$6='Watershed Precip Data'!$F$3,'Watershed Precip Data'!F315,'WS-2, WS-3, &amp; WS-4'!$B$6='Watershed Precip Data'!$G$3,'Watershed Precip Data'!G315,'Watershed Precip Data'!$C$14='Watershed Precip Data'!$H$3,'Watershed Precip Data'!H315,'WS-2, WS-3, &amp; WS-4'!$B$6='Watershed Precip Data'!$I$3,'Watershed Precip Data'!I315,'WS-2, WS-3, &amp; WS-4'!$B$6='Watershed Precip Data'!$J$3,'Watershed Precip Data'!J315,'WS-2, WS-3, &amp; WS-4'!$B$6='Watershed Precip Data'!$K$3,'Watershed Precip Data'!K315)</f>
        <v>#N/A</v>
      </c>
      <c r="I313" s="239" t="e">
        <f>MIN((($L$3*('WS-2, WS-3, &amp; WS-4'!$B$26/43560))),(G313+C313))</f>
        <v>#N/A</v>
      </c>
    </row>
    <row r="314" spans="1:9">
      <c r="A314" s="19">
        <v>11</v>
      </c>
      <c r="B314" s="18">
        <v>7</v>
      </c>
      <c r="C314" s="70" t="e">
        <f>'WS-2, WS-3, &amp; WS-4'!$B$28*'Water Supply Calcs'!$N$7*H314</f>
        <v>#VALUE!</v>
      </c>
      <c r="D314" s="70">
        <v>0</v>
      </c>
      <c r="E314" s="70" t="e">
        <f t="shared" si="12"/>
        <v>#VALUE!</v>
      </c>
      <c r="F314" s="71" t="e">
        <f t="shared" si="13"/>
        <v>#VALUE!</v>
      </c>
      <c r="G314" s="70" t="e">
        <f t="shared" si="14"/>
        <v>#VALUE!</v>
      </c>
      <c r="H314" s="70" t="e">
        <f>_xlfn.IFS('WS-2, WS-3, &amp; WS-4'!$B$6='Watershed Precip Data'!$C$3,'Watershed Precip Data'!C316,'Watershed Precip Data'!$C$14='Watershed Precip Data'!$D$3,'Watershed Precip Data'!D316,'WS-2, WS-3, &amp; WS-4'!$B$6='Watershed Precip Data'!$E$3,'Watershed Precip Data'!E316,'WS-2, WS-3, &amp; WS-4'!$B$6='Watershed Precip Data'!$F$3,'Watershed Precip Data'!F316,'WS-2, WS-3, &amp; WS-4'!$B$6='Watershed Precip Data'!$G$3,'Watershed Precip Data'!G316,'Watershed Precip Data'!$C$14='Watershed Precip Data'!$H$3,'Watershed Precip Data'!H316,'WS-2, WS-3, &amp; WS-4'!$B$6='Watershed Precip Data'!$I$3,'Watershed Precip Data'!I316,'WS-2, WS-3, &amp; WS-4'!$B$6='Watershed Precip Data'!$J$3,'Watershed Precip Data'!J316,'WS-2, WS-3, &amp; WS-4'!$B$6='Watershed Precip Data'!$K$3,'Watershed Precip Data'!K316)</f>
        <v>#N/A</v>
      </c>
      <c r="I314" s="239" t="e">
        <f>MIN((($L$3*('WS-2, WS-3, &amp; WS-4'!$B$26/43560))),(G314+C314))</f>
        <v>#N/A</v>
      </c>
    </row>
    <row r="315" spans="1:9">
      <c r="A315" s="19">
        <v>11</v>
      </c>
      <c r="B315" s="18">
        <v>8</v>
      </c>
      <c r="C315" s="70" t="e">
        <f>'WS-2, WS-3, &amp; WS-4'!$B$28*'Water Supply Calcs'!$N$7*H315</f>
        <v>#VALUE!</v>
      </c>
      <c r="D315" s="70">
        <v>0</v>
      </c>
      <c r="E315" s="70" t="e">
        <f t="shared" si="12"/>
        <v>#VALUE!</v>
      </c>
      <c r="F315" s="71" t="e">
        <f t="shared" si="13"/>
        <v>#VALUE!</v>
      </c>
      <c r="G315" s="70" t="e">
        <f t="shared" si="14"/>
        <v>#VALUE!</v>
      </c>
      <c r="H315" s="70" t="e">
        <f>_xlfn.IFS('WS-2, WS-3, &amp; WS-4'!$B$6='Watershed Precip Data'!$C$3,'Watershed Precip Data'!C317,'Watershed Precip Data'!$C$14='Watershed Precip Data'!$D$3,'Watershed Precip Data'!D317,'WS-2, WS-3, &amp; WS-4'!$B$6='Watershed Precip Data'!$E$3,'Watershed Precip Data'!E317,'WS-2, WS-3, &amp; WS-4'!$B$6='Watershed Precip Data'!$F$3,'Watershed Precip Data'!F317,'WS-2, WS-3, &amp; WS-4'!$B$6='Watershed Precip Data'!$G$3,'Watershed Precip Data'!G317,'Watershed Precip Data'!$C$14='Watershed Precip Data'!$H$3,'Watershed Precip Data'!H317,'WS-2, WS-3, &amp; WS-4'!$B$6='Watershed Precip Data'!$I$3,'Watershed Precip Data'!I317,'WS-2, WS-3, &amp; WS-4'!$B$6='Watershed Precip Data'!$J$3,'Watershed Precip Data'!J317,'WS-2, WS-3, &amp; WS-4'!$B$6='Watershed Precip Data'!$K$3,'Watershed Precip Data'!K317)</f>
        <v>#N/A</v>
      </c>
      <c r="I315" s="239" t="e">
        <f>MIN((($L$3*('WS-2, WS-3, &amp; WS-4'!$B$26/43560))),(G315+C315))</f>
        <v>#N/A</v>
      </c>
    </row>
    <row r="316" spans="1:9">
      <c r="A316" s="19">
        <v>11</v>
      </c>
      <c r="B316" s="18">
        <v>9</v>
      </c>
      <c r="C316" s="70" t="e">
        <f>'WS-2, WS-3, &amp; WS-4'!$B$28*'Water Supply Calcs'!$N$7*H316</f>
        <v>#VALUE!</v>
      </c>
      <c r="D316" s="70">
        <v>0</v>
      </c>
      <c r="E316" s="70" t="e">
        <f t="shared" si="12"/>
        <v>#VALUE!</v>
      </c>
      <c r="F316" s="71" t="e">
        <f t="shared" si="13"/>
        <v>#VALUE!</v>
      </c>
      <c r="G316" s="70" t="e">
        <f t="shared" si="14"/>
        <v>#VALUE!</v>
      </c>
      <c r="H316" s="70" t="e">
        <f>_xlfn.IFS('WS-2, WS-3, &amp; WS-4'!$B$6='Watershed Precip Data'!$C$3,'Watershed Precip Data'!C318,'Watershed Precip Data'!$C$14='Watershed Precip Data'!$D$3,'Watershed Precip Data'!D318,'WS-2, WS-3, &amp; WS-4'!$B$6='Watershed Precip Data'!$E$3,'Watershed Precip Data'!E318,'WS-2, WS-3, &amp; WS-4'!$B$6='Watershed Precip Data'!$F$3,'Watershed Precip Data'!F318,'WS-2, WS-3, &amp; WS-4'!$B$6='Watershed Precip Data'!$G$3,'Watershed Precip Data'!G318,'Watershed Precip Data'!$C$14='Watershed Precip Data'!$H$3,'Watershed Precip Data'!H318,'WS-2, WS-3, &amp; WS-4'!$B$6='Watershed Precip Data'!$I$3,'Watershed Precip Data'!I318,'WS-2, WS-3, &amp; WS-4'!$B$6='Watershed Precip Data'!$J$3,'Watershed Precip Data'!J318,'WS-2, WS-3, &amp; WS-4'!$B$6='Watershed Precip Data'!$K$3,'Watershed Precip Data'!K318)</f>
        <v>#N/A</v>
      </c>
      <c r="I316" s="239" t="e">
        <f>MIN((($L$3*('WS-2, WS-3, &amp; WS-4'!$B$26/43560))),(G316+C316))</f>
        <v>#N/A</v>
      </c>
    </row>
    <row r="317" spans="1:9">
      <c r="A317" s="19">
        <v>11</v>
      </c>
      <c r="B317" s="18">
        <v>10</v>
      </c>
      <c r="C317" s="70" t="e">
        <f>'WS-2, WS-3, &amp; WS-4'!$B$28*'Water Supply Calcs'!$N$7*H317</f>
        <v>#VALUE!</v>
      </c>
      <c r="D317" s="70">
        <v>0</v>
      </c>
      <c r="E317" s="70" t="e">
        <f t="shared" si="12"/>
        <v>#VALUE!</v>
      </c>
      <c r="F317" s="71" t="e">
        <f t="shared" si="13"/>
        <v>#VALUE!</v>
      </c>
      <c r="G317" s="70" t="e">
        <f t="shared" si="14"/>
        <v>#VALUE!</v>
      </c>
      <c r="H317" s="70" t="e">
        <f>_xlfn.IFS('WS-2, WS-3, &amp; WS-4'!$B$6='Watershed Precip Data'!$C$3,'Watershed Precip Data'!C319,'Watershed Precip Data'!$C$14='Watershed Precip Data'!$D$3,'Watershed Precip Data'!D319,'WS-2, WS-3, &amp; WS-4'!$B$6='Watershed Precip Data'!$E$3,'Watershed Precip Data'!E319,'WS-2, WS-3, &amp; WS-4'!$B$6='Watershed Precip Data'!$F$3,'Watershed Precip Data'!F319,'WS-2, WS-3, &amp; WS-4'!$B$6='Watershed Precip Data'!$G$3,'Watershed Precip Data'!G319,'Watershed Precip Data'!$C$14='Watershed Precip Data'!$H$3,'Watershed Precip Data'!H319,'WS-2, WS-3, &amp; WS-4'!$B$6='Watershed Precip Data'!$I$3,'Watershed Precip Data'!I319,'WS-2, WS-3, &amp; WS-4'!$B$6='Watershed Precip Data'!$J$3,'Watershed Precip Data'!J319,'WS-2, WS-3, &amp; WS-4'!$B$6='Watershed Precip Data'!$K$3,'Watershed Precip Data'!K319)</f>
        <v>#N/A</v>
      </c>
      <c r="I317" s="239" t="e">
        <f>MIN((($L$3*('WS-2, WS-3, &amp; WS-4'!$B$26/43560))),(G317+C317))</f>
        <v>#N/A</v>
      </c>
    </row>
    <row r="318" spans="1:9">
      <c r="A318" s="19">
        <v>11</v>
      </c>
      <c r="B318" s="18">
        <v>11</v>
      </c>
      <c r="C318" s="70" t="e">
        <f>'WS-2, WS-3, &amp; WS-4'!$B$28*'Water Supply Calcs'!$N$7*H318</f>
        <v>#VALUE!</v>
      </c>
      <c r="D318" s="70">
        <v>0</v>
      </c>
      <c r="E318" s="70" t="e">
        <f t="shared" si="12"/>
        <v>#VALUE!</v>
      </c>
      <c r="F318" s="71" t="e">
        <f t="shared" si="13"/>
        <v>#VALUE!</v>
      </c>
      <c r="G318" s="70" t="e">
        <f t="shared" si="14"/>
        <v>#VALUE!</v>
      </c>
      <c r="H318" s="70" t="e">
        <f>_xlfn.IFS('WS-2, WS-3, &amp; WS-4'!$B$6='Watershed Precip Data'!$C$3,'Watershed Precip Data'!C320,'Watershed Precip Data'!$C$14='Watershed Precip Data'!$D$3,'Watershed Precip Data'!D320,'WS-2, WS-3, &amp; WS-4'!$B$6='Watershed Precip Data'!$E$3,'Watershed Precip Data'!E320,'WS-2, WS-3, &amp; WS-4'!$B$6='Watershed Precip Data'!$F$3,'Watershed Precip Data'!F320,'WS-2, WS-3, &amp; WS-4'!$B$6='Watershed Precip Data'!$G$3,'Watershed Precip Data'!G320,'Watershed Precip Data'!$C$14='Watershed Precip Data'!$H$3,'Watershed Precip Data'!H320,'WS-2, WS-3, &amp; WS-4'!$B$6='Watershed Precip Data'!$I$3,'Watershed Precip Data'!I320,'WS-2, WS-3, &amp; WS-4'!$B$6='Watershed Precip Data'!$J$3,'Watershed Precip Data'!J320,'WS-2, WS-3, &amp; WS-4'!$B$6='Watershed Precip Data'!$K$3,'Watershed Precip Data'!K320)</f>
        <v>#N/A</v>
      </c>
      <c r="I318" s="239" t="e">
        <f>MIN((($L$3*('WS-2, WS-3, &amp; WS-4'!$B$26/43560))),(G318+C318))</f>
        <v>#N/A</v>
      </c>
    </row>
    <row r="319" spans="1:9">
      <c r="A319" s="19">
        <v>11</v>
      </c>
      <c r="B319" s="18">
        <v>12</v>
      </c>
      <c r="C319" s="70" t="e">
        <f>'WS-2, WS-3, &amp; WS-4'!$B$28*'Water Supply Calcs'!$N$7*H319</f>
        <v>#VALUE!</v>
      </c>
      <c r="D319" s="70">
        <v>0</v>
      </c>
      <c r="E319" s="70" t="e">
        <f t="shared" si="12"/>
        <v>#VALUE!</v>
      </c>
      <c r="F319" s="71" t="e">
        <f t="shared" si="13"/>
        <v>#VALUE!</v>
      </c>
      <c r="G319" s="70" t="e">
        <f t="shared" si="14"/>
        <v>#VALUE!</v>
      </c>
      <c r="H319" s="70" t="e">
        <f>_xlfn.IFS('WS-2, WS-3, &amp; WS-4'!$B$6='Watershed Precip Data'!$C$3,'Watershed Precip Data'!C321,'Watershed Precip Data'!$C$14='Watershed Precip Data'!$D$3,'Watershed Precip Data'!D321,'WS-2, WS-3, &amp; WS-4'!$B$6='Watershed Precip Data'!$E$3,'Watershed Precip Data'!E321,'WS-2, WS-3, &amp; WS-4'!$B$6='Watershed Precip Data'!$F$3,'Watershed Precip Data'!F321,'WS-2, WS-3, &amp; WS-4'!$B$6='Watershed Precip Data'!$G$3,'Watershed Precip Data'!G321,'Watershed Precip Data'!$C$14='Watershed Precip Data'!$H$3,'Watershed Precip Data'!H321,'WS-2, WS-3, &amp; WS-4'!$B$6='Watershed Precip Data'!$I$3,'Watershed Precip Data'!I321,'WS-2, WS-3, &amp; WS-4'!$B$6='Watershed Precip Data'!$J$3,'Watershed Precip Data'!J321,'WS-2, WS-3, &amp; WS-4'!$B$6='Watershed Precip Data'!$K$3,'Watershed Precip Data'!K321)</f>
        <v>#N/A</v>
      </c>
      <c r="I319" s="239" t="e">
        <f>MIN((($L$3*('WS-2, WS-3, &amp; WS-4'!$B$26/43560))),(G319+C319))</f>
        <v>#N/A</v>
      </c>
    </row>
    <row r="320" spans="1:9">
      <c r="A320" s="19">
        <v>11</v>
      </c>
      <c r="B320" s="18">
        <v>13</v>
      </c>
      <c r="C320" s="70" t="e">
        <f>'WS-2, WS-3, &amp; WS-4'!$B$28*'Water Supply Calcs'!$N$7*H320</f>
        <v>#VALUE!</v>
      </c>
      <c r="D320" s="70">
        <v>0</v>
      </c>
      <c r="E320" s="70" t="e">
        <f t="shared" si="12"/>
        <v>#VALUE!</v>
      </c>
      <c r="F320" s="71" t="e">
        <f t="shared" si="13"/>
        <v>#VALUE!</v>
      </c>
      <c r="G320" s="70" t="e">
        <f t="shared" si="14"/>
        <v>#VALUE!</v>
      </c>
      <c r="H320" s="70" t="e">
        <f>_xlfn.IFS('WS-2, WS-3, &amp; WS-4'!$B$6='Watershed Precip Data'!$C$3,'Watershed Precip Data'!C322,'Watershed Precip Data'!$C$14='Watershed Precip Data'!$D$3,'Watershed Precip Data'!D322,'WS-2, WS-3, &amp; WS-4'!$B$6='Watershed Precip Data'!$E$3,'Watershed Precip Data'!E322,'WS-2, WS-3, &amp; WS-4'!$B$6='Watershed Precip Data'!$F$3,'Watershed Precip Data'!F322,'WS-2, WS-3, &amp; WS-4'!$B$6='Watershed Precip Data'!$G$3,'Watershed Precip Data'!G322,'Watershed Precip Data'!$C$14='Watershed Precip Data'!$H$3,'Watershed Precip Data'!H322,'WS-2, WS-3, &amp; WS-4'!$B$6='Watershed Precip Data'!$I$3,'Watershed Precip Data'!I322,'WS-2, WS-3, &amp; WS-4'!$B$6='Watershed Precip Data'!$J$3,'Watershed Precip Data'!J322,'WS-2, WS-3, &amp; WS-4'!$B$6='Watershed Precip Data'!$K$3,'Watershed Precip Data'!K322)</f>
        <v>#N/A</v>
      </c>
      <c r="I320" s="239" t="e">
        <f>MIN((($L$3*('WS-2, WS-3, &amp; WS-4'!$B$26/43560))),(G320+C320))</f>
        <v>#N/A</v>
      </c>
    </row>
    <row r="321" spans="1:9">
      <c r="A321" s="19">
        <v>11</v>
      </c>
      <c r="B321" s="18">
        <v>14</v>
      </c>
      <c r="C321" s="70" t="e">
        <f>'WS-2, WS-3, &amp; WS-4'!$B$28*'Water Supply Calcs'!$N$7*H321</f>
        <v>#VALUE!</v>
      </c>
      <c r="D321" s="70">
        <v>0</v>
      </c>
      <c r="E321" s="70" t="e">
        <f t="shared" si="12"/>
        <v>#VALUE!</v>
      </c>
      <c r="F321" s="71" t="e">
        <f t="shared" si="13"/>
        <v>#VALUE!</v>
      </c>
      <c r="G321" s="70" t="e">
        <f t="shared" si="14"/>
        <v>#VALUE!</v>
      </c>
      <c r="H321" s="70" t="e">
        <f>_xlfn.IFS('WS-2, WS-3, &amp; WS-4'!$B$6='Watershed Precip Data'!$C$3,'Watershed Precip Data'!C323,'Watershed Precip Data'!$C$14='Watershed Precip Data'!$D$3,'Watershed Precip Data'!D323,'WS-2, WS-3, &amp; WS-4'!$B$6='Watershed Precip Data'!$E$3,'Watershed Precip Data'!E323,'WS-2, WS-3, &amp; WS-4'!$B$6='Watershed Precip Data'!$F$3,'Watershed Precip Data'!F323,'WS-2, WS-3, &amp; WS-4'!$B$6='Watershed Precip Data'!$G$3,'Watershed Precip Data'!G323,'Watershed Precip Data'!$C$14='Watershed Precip Data'!$H$3,'Watershed Precip Data'!H323,'WS-2, WS-3, &amp; WS-4'!$B$6='Watershed Precip Data'!$I$3,'Watershed Precip Data'!I323,'WS-2, WS-3, &amp; WS-4'!$B$6='Watershed Precip Data'!$J$3,'Watershed Precip Data'!J323,'WS-2, WS-3, &amp; WS-4'!$B$6='Watershed Precip Data'!$K$3,'Watershed Precip Data'!K323)</f>
        <v>#N/A</v>
      </c>
      <c r="I321" s="239" t="e">
        <f>MIN((($L$3*('WS-2, WS-3, &amp; WS-4'!$B$26/43560))),(G321+C321))</f>
        <v>#N/A</v>
      </c>
    </row>
    <row r="322" spans="1:9">
      <c r="A322" s="19">
        <v>11</v>
      </c>
      <c r="B322" s="18">
        <v>15</v>
      </c>
      <c r="C322" s="70" t="e">
        <f>'WS-2, WS-3, &amp; WS-4'!$B$28*'Water Supply Calcs'!$N$7*H322</f>
        <v>#VALUE!</v>
      </c>
      <c r="D322" s="70">
        <v>0</v>
      </c>
      <c r="E322" s="70" t="e">
        <f t="shared" si="12"/>
        <v>#VALUE!</v>
      </c>
      <c r="F322" s="71" t="e">
        <f t="shared" si="13"/>
        <v>#VALUE!</v>
      </c>
      <c r="G322" s="70" t="e">
        <f t="shared" si="14"/>
        <v>#VALUE!</v>
      </c>
      <c r="H322" s="70" t="e">
        <f>_xlfn.IFS('WS-2, WS-3, &amp; WS-4'!$B$6='Watershed Precip Data'!$C$3,'Watershed Precip Data'!C324,'Watershed Precip Data'!$C$14='Watershed Precip Data'!$D$3,'Watershed Precip Data'!D324,'WS-2, WS-3, &amp; WS-4'!$B$6='Watershed Precip Data'!$E$3,'Watershed Precip Data'!E324,'WS-2, WS-3, &amp; WS-4'!$B$6='Watershed Precip Data'!$F$3,'Watershed Precip Data'!F324,'WS-2, WS-3, &amp; WS-4'!$B$6='Watershed Precip Data'!$G$3,'Watershed Precip Data'!G324,'Watershed Precip Data'!$C$14='Watershed Precip Data'!$H$3,'Watershed Precip Data'!H324,'WS-2, WS-3, &amp; WS-4'!$B$6='Watershed Precip Data'!$I$3,'Watershed Precip Data'!I324,'WS-2, WS-3, &amp; WS-4'!$B$6='Watershed Precip Data'!$J$3,'Watershed Precip Data'!J324,'WS-2, WS-3, &amp; WS-4'!$B$6='Watershed Precip Data'!$K$3,'Watershed Precip Data'!K324)</f>
        <v>#N/A</v>
      </c>
      <c r="I322" s="239" t="e">
        <f>MIN((($L$3*('WS-2, WS-3, &amp; WS-4'!$B$26/43560))),(G322+C322))</f>
        <v>#N/A</v>
      </c>
    </row>
    <row r="323" spans="1:9">
      <c r="A323" s="19">
        <v>11</v>
      </c>
      <c r="B323" s="18">
        <v>16</v>
      </c>
      <c r="C323" s="70" t="e">
        <f>'WS-2, WS-3, &amp; WS-4'!$B$28*'Water Supply Calcs'!$N$7*H323</f>
        <v>#VALUE!</v>
      </c>
      <c r="D323" s="70">
        <v>0</v>
      </c>
      <c r="E323" s="70" t="e">
        <f t="shared" ref="E323:E368" si="15">MAX(0,F323-$L$4)</f>
        <v>#VALUE!</v>
      </c>
      <c r="F323" s="71" t="e">
        <f t="shared" si="13"/>
        <v>#VALUE!</v>
      </c>
      <c r="G323" s="70" t="e">
        <f t="shared" si="14"/>
        <v>#VALUE!</v>
      </c>
      <c r="H323" s="70" t="e">
        <f>_xlfn.IFS('WS-2, WS-3, &amp; WS-4'!$B$6='Watershed Precip Data'!$C$3,'Watershed Precip Data'!C325,'Watershed Precip Data'!$C$14='Watershed Precip Data'!$D$3,'Watershed Precip Data'!D325,'WS-2, WS-3, &amp; WS-4'!$B$6='Watershed Precip Data'!$E$3,'Watershed Precip Data'!E325,'WS-2, WS-3, &amp; WS-4'!$B$6='Watershed Precip Data'!$F$3,'Watershed Precip Data'!F325,'WS-2, WS-3, &amp; WS-4'!$B$6='Watershed Precip Data'!$G$3,'Watershed Precip Data'!G325,'Watershed Precip Data'!$C$14='Watershed Precip Data'!$H$3,'Watershed Precip Data'!H325,'WS-2, WS-3, &amp; WS-4'!$B$6='Watershed Precip Data'!$I$3,'Watershed Precip Data'!I325,'WS-2, WS-3, &amp; WS-4'!$B$6='Watershed Precip Data'!$J$3,'Watershed Precip Data'!J325,'WS-2, WS-3, &amp; WS-4'!$B$6='Watershed Precip Data'!$K$3,'Watershed Precip Data'!K325)</f>
        <v>#N/A</v>
      </c>
      <c r="I323" s="239" t="e">
        <f>MIN((($L$3*('WS-2, WS-3, &amp; WS-4'!$B$26/43560))),(G323+C323))</f>
        <v>#N/A</v>
      </c>
    </row>
    <row r="324" spans="1:9">
      <c r="A324" s="19">
        <v>11</v>
      </c>
      <c r="B324" s="18">
        <v>17</v>
      </c>
      <c r="C324" s="70" t="e">
        <f>'WS-2, WS-3, &amp; WS-4'!$B$28*'Water Supply Calcs'!$N$7*H324</f>
        <v>#VALUE!</v>
      </c>
      <c r="D324" s="70">
        <v>0</v>
      </c>
      <c r="E324" s="70" t="e">
        <f t="shared" si="15"/>
        <v>#VALUE!</v>
      </c>
      <c r="F324" s="71" t="e">
        <f t="shared" ref="F324:F368" si="16">MAX((G323+C324-D324-I323),0)</f>
        <v>#VALUE!</v>
      </c>
      <c r="G324" s="70" t="e">
        <f t="shared" ref="G324:G368" si="17">MAX((F324-E324),0)</f>
        <v>#VALUE!</v>
      </c>
      <c r="H324" s="70" t="e">
        <f>_xlfn.IFS('WS-2, WS-3, &amp; WS-4'!$B$6='Watershed Precip Data'!$C$3,'Watershed Precip Data'!C326,'Watershed Precip Data'!$C$14='Watershed Precip Data'!$D$3,'Watershed Precip Data'!D326,'WS-2, WS-3, &amp; WS-4'!$B$6='Watershed Precip Data'!$E$3,'Watershed Precip Data'!E326,'WS-2, WS-3, &amp; WS-4'!$B$6='Watershed Precip Data'!$F$3,'Watershed Precip Data'!F326,'WS-2, WS-3, &amp; WS-4'!$B$6='Watershed Precip Data'!$G$3,'Watershed Precip Data'!G326,'Watershed Precip Data'!$C$14='Watershed Precip Data'!$H$3,'Watershed Precip Data'!H326,'WS-2, WS-3, &amp; WS-4'!$B$6='Watershed Precip Data'!$I$3,'Watershed Precip Data'!I326,'WS-2, WS-3, &amp; WS-4'!$B$6='Watershed Precip Data'!$J$3,'Watershed Precip Data'!J326,'WS-2, WS-3, &amp; WS-4'!$B$6='Watershed Precip Data'!$K$3,'Watershed Precip Data'!K326)</f>
        <v>#N/A</v>
      </c>
      <c r="I324" s="239" t="e">
        <f>MIN((($L$3*('WS-2, WS-3, &amp; WS-4'!$B$26/43560))),(G324+C324))</f>
        <v>#N/A</v>
      </c>
    </row>
    <row r="325" spans="1:9">
      <c r="A325" s="19">
        <v>11</v>
      </c>
      <c r="B325" s="18">
        <v>18</v>
      </c>
      <c r="C325" s="70" t="e">
        <f>'WS-2, WS-3, &amp; WS-4'!$B$28*'Water Supply Calcs'!$N$7*H325</f>
        <v>#VALUE!</v>
      </c>
      <c r="D325" s="70">
        <v>0</v>
      </c>
      <c r="E325" s="70" t="e">
        <f t="shared" si="15"/>
        <v>#VALUE!</v>
      </c>
      <c r="F325" s="71" t="e">
        <f t="shared" si="16"/>
        <v>#VALUE!</v>
      </c>
      <c r="G325" s="70" t="e">
        <f t="shared" si="17"/>
        <v>#VALUE!</v>
      </c>
      <c r="H325" s="70" t="e">
        <f>_xlfn.IFS('WS-2, WS-3, &amp; WS-4'!$B$6='Watershed Precip Data'!$C$3,'Watershed Precip Data'!C327,'Watershed Precip Data'!$C$14='Watershed Precip Data'!$D$3,'Watershed Precip Data'!D327,'WS-2, WS-3, &amp; WS-4'!$B$6='Watershed Precip Data'!$E$3,'Watershed Precip Data'!E327,'WS-2, WS-3, &amp; WS-4'!$B$6='Watershed Precip Data'!$F$3,'Watershed Precip Data'!F327,'WS-2, WS-3, &amp; WS-4'!$B$6='Watershed Precip Data'!$G$3,'Watershed Precip Data'!G327,'Watershed Precip Data'!$C$14='Watershed Precip Data'!$H$3,'Watershed Precip Data'!H327,'WS-2, WS-3, &amp; WS-4'!$B$6='Watershed Precip Data'!$I$3,'Watershed Precip Data'!I327,'WS-2, WS-3, &amp; WS-4'!$B$6='Watershed Precip Data'!$J$3,'Watershed Precip Data'!J327,'WS-2, WS-3, &amp; WS-4'!$B$6='Watershed Precip Data'!$K$3,'Watershed Precip Data'!K327)</f>
        <v>#N/A</v>
      </c>
      <c r="I325" s="239" t="e">
        <f>MIN((($L$3*('WS-2, WS-3, &amp; WS-4'!$B$26/43560))),(G325+C325))</f>
        <v>#N/A</v>
      </c>
    </row>
    <row r="326" spans="1:9">
      <c r="A326" s="19">
        <v>11</v>
      </c>
      <c r="B326" s="18">
        <v>19</v>
      </c>
      <c r="C326" s="70" t="e">
        <f>'WS-2, WS-3, &amp; WS-4'!$B$28*'Water Supply Calcs'!$N$7*H326</f>
        <v>#VALUE!</v>
      </c>
      <c r="D326" s="70">
        <v>0</v>
      </c>
      <c r="E326" s="70" t="e">
        <f t="shared" si="15"/>
        <v>#VALUE!</v>
      </c>
      <c r="F326" s="71" t="e">
        <f t="shared" si="16"/>
        <v>#VALUE!</v>
      </c>
      <c r="G326" s="70" t="e">
        <f t="shared" si="17"/>
        <v>#VALUE!</v>
      </c>
      <c r="H326" s="70" t="e">
        <f>_xlfn.IFS('WS-2, WS-3, &amp; WS-4'!$B$6='Watershed Precip Data'!$C$3,'Watershed Precip Data'!C328,'Watershed Precip Data'!$C$14='Watershed Precip Data'!$D$3,'Watershed Precip Data'!D328,'WS-2, WS-3, &amp; WS-4'!$B$6='Watershed Precip Data'!$E$3,'Watershed Precip Data'!E328,'WS-2, WS-3, &amp; WS-4'!$B$6='Watershed Precip Data'!$F$3,'Watershed Precip Data'!F328,'WS-2, WS-3, &amp; WS-4'!$B$6='Watershed Precip Data'!$G$3,'Watershed Precip Data'!G328,'Watershed Precip Data'!$C$14='Watershed Precip Data'!$H$3,'Watershed Precip Data'!H328,'WS-2, WS-3, &amp; WS-4'!$B$6='Watershed Precip Data'!$I$3,'Watershed Precip Data'!I328,'WS-2, WS-3, &amp; WS-4'!$B$6='Watershed Precip Data'!$J$3,'Watershed Precip Data'!J328,'WS-2, WS-3, &amp; WS-4'!$B$6='Watershed Precip Data'!$K$3,'Watershed Precip Data'!K328)</f>
        <v>#N/A</v>
      </c>
      <c r="I326" s="239" t="e">
        <f>MIN((($L$3*('WS-2, WS-3, &amp; WS-4'!$B$26/43560))),(G326+C326))</f>
        <v>#N/A</v>
      </c>
    </row>
    <row r="327" spans="1:9">
      <c r="A327" s="19">
        <v>11</v>
      </c>
      <c r="B327" s="18">
        <v>20</v>
      </c>
      <c r="C327" s="70" t="e">
        <f>'WS-2, WS-3, &amp; WS-4'!$B$28*'Water Supply Calcs'!$N$7*H327</f>
        <v>#VALUE!</v>
      </c>
      <c r="D327" s="70">
        <v>0</v>
      </c>
      <c r="E327" s="70" t="e">
        <f t="shared" si="15"/>
        <v>#VALUE!</v>
      </c>
      <c r="F327" s="71" t="e">
        <f t="shared" si="16"/>
        <v>#VALUE!</v>
      </c>
      <c r="G327" s="70" t="e">
        <f t="shared" si="17"/>
        <v>#VALUE!</v>
      </c>
      <c r="H327" s="70" t="e">
        <f>_xlfn.IFS('WS-2, WS-3, &amp; WS-4'!$B$6='Watershed Precip Data'!$C$3,'Watershed Precip Data'!C329,'Watershed Precip Data'!$C$14='Watershed Precip Data'!$D$3,'Watershed Precip Data'!D329,'WS-2, WS-3, &amp; WS-4'!$B$6='Watershed Precip Data'!$E$3,'Watershed Precip Data'!E329,'WS-2, WS-3, &amp; WS-4'!$B$6='Watershed Precip Data'!$F$3,'Watershed Precip Data'!F329,'WS-2, WS-3, &amp; WS-4'!$B$6='Watershed Precip Data'!$G$3,'Watershed Precip Data'!G329,'Watershed Precip Data'!$C$14='Watershed Precip Data'!$H$3,'Watershed Precip Data'!H329,'WS-2, WS-3, &amp; WS-4'!$B$6='Watershed Precip Data'!$I$3,'Watershed Precip Data'!I329,'WS-2, WS-3, &amp; WS-4'!$B$6='Watershed Precip Data'!$J$3,'Watershed Precip Data'!J329,'WS-2, WS-3, &amp; WS-4'!$B$6='Watershed Precip Data'!$K$3,'Watershed Precip Data'!K329)</f>
        <v>#N/A</v>
      </c>
      <c r="I327" s="239" t="e">
        <f>MIN((($L$3*('WS-2, WS-3, &amp; WS-4'!$B$26/43560))),(G327+C327))</f>
        <v>#N/A</v>
      </c>
    </row>
    <row r="328" spans="1:9">
      <c r="A328" s="19">
        <v>11</v>
      </c>
      <c r="B328" s="18">
        <v>21</v>
      </c>
      <c r="C328" s="70" t="e">
        <f>'WS-2, WS-3, &amp; WS-4'!$B$28*'Water Supply Calcs'!$N$7*H328</f>
        <v>#VALUE!</v>
      </c>
      <c r="D328" s="70">
        <v>0</v>
      </c>
      <c r="E328" s="70" t="e">
        <f t="shared" si="15"/>
        <v>#VALUE!</v>
      </c>
      <c r="F328" s="71" t="e">
        <f t="shared" si="16"/>
        <v>#VALUE!</v>
      </c>
      <c r="G328" s="70" t="e">
        <f t="shared" si="17"/>
        <v>#VALUE!</v>
      </c>
      <c r="H328" s="70" t="e">
        <f>_xlfn.IFS('WS-2, WS-3, &amp; WS-4'!$B$6='Watershed Precip Data'!$C$3,'Watershed Precip Data'!C330,'Watershed Precip Data'!$C$14='Watershed Precip Data'!$D$3,'Watershed Precip Data'!D330,'WS-2, WS-3, &amp; WS-4'!$B$6='Watershed Precip Data'!$E$3,'Watershed Precip Data'!E330,'WS-2, WS-3, &amp; WS-4'!$B$6='Watershed Precip Data'!$F$3,'Watershed Precip Data'!F330,'WS-2, WS-3, &amp; WS-4'!$B$6='Watershed Precip Data'!$G$3,'Watershed Precip Data'!G330,'Watershed Precip Data'!$C$14='Watershed Precip Data'!$H$3,'Watershed Precip Data'!H330,'WS-2, WS-3, &amp; WS-4'!$B$6='Watershed Precip Data'!$I$3,'Watershed Precip Data'!I330,'WS-2, WS-3, &amp; WS-4'!$B$6='Watershed Precip Data'!$J$3,'Watershed Precip Data'!J330,'WS-2, WS-3, &amp; WS-4'!$B$6='Watershed Precip Data'!$K$3,'Watershed Precip Data'!K330)</f>
        <v>#N/A</v>
      </c>
      <c r="I328" s="239" t="e">
        <f>MIN((($L$3*('WS-2, WS-3, &amp; WS-4'!$B$26/43560))),(G328+C328))</f>
        <v>#N/A</v>
      </c>
    </row>
    <row r="329" spans="1:9">
      <c r="A329" s="19">
        <v>11</v>
      </c>
      <c r="B329" s="18">
        <v>22</v>
      </c>
      <c r="C329" s="70" t="e">
        <f>'WS-2, WS-3, &amp; WS-4'!$B$28*'Water Supply Calcs'!$N$7*H329</f>
        <v>#VALUE!</v>
      </c>
      <c r="D329" s="70">
        <v>0</v>
      </c>
      <c r="E329" s="70" t="e">
        <f t="shared" si="15"/>
        <v>#VALUE!</v>
      </c>
      <c r="F329" s="71" t="e">
        <f t="shared" si="16"/>
        <v>#VALUE!</v>
      </c>
      <c r="G329" s="70" t="e">
        <f t="shared" si="17"/>
        <v>#VALUE!</v>
      </c>
      <c r="H329" s="70" t="e">
        <f>_xlfn.IFS('WS-2, WS-3, &amp; WS-4'!$B$6='Watershed Precip Data'!$C$3,'Watershed Precip Data'!C331,'Watershed Precip Data'!$C$14='Watershed Precip Data'!$D$3,'Watershed Precip Data'!D331,'WS-2, WS-3, &amp; WS-4'!$B$6='Watershed Precip Data'!$E$3,'Watershed Precip Data'!E331,'WS-2, WS-3, &amp; WS-4'!$B$6='Watershed Precip Data'!$F$3,'Watershed Precip Data'!F331,'WS-2, WS-3, &amp; WS-4'!$B$6='Watershed Precip Data'!$G$3,'Watershed Precip Data'!G331,'Watershed Precip Data'!$C$14='Watershed Precip Data'!$H$3,'Watershed Precip Data'!H331,'WS-2, WS-3, &amp; WS-4'!$B$6='Watershed Precip Data'!$I$3,'Watershed Precip Data'!I331,'WS-2, WS-3, &amp; WS-4'!$B$6='Watershed Precip Data'!$J$3,'Watershed Precip Data'!J331,'WS-2, WS-3, &amp; WS-4'!$B$6='Watershed Precip Data'!$K$3,'Watershed Precip Data'!K331)</f>
        <v>#N/A</v>
      </c>
      <c r="I329" s="239" t="e">
        <f>MIN((($L$3*('WS-2, WS-3, &amp; WS-4'!$B$26/43560))),(G329+C329))</f>
        <v>#N/A</v>
      </c>
    </row>
    <row r="330" spans="1:9">
      <c r="A330" s="19">
        <v>11</v>
      </c>
      <c r="B330" s="18">
        <v>23</v>
      </c>
      <c r="C330" s="70" t="e">
        <f>'WS-2, WS-3, &amp; WS-4'!$B$28*'Water Supply Calcs'!$N$7*H330</f>
        <v>#VALUE!</v>
      </c>
      <c r="D330" s="70">
        <v>0</v>
      </c>
      <c r="E330" s="70" t="e">
        <f t="shared" si="15"/>
        <v>#VALUE!</v>
      </c>
      <c r="F330" s="71" t="e">
        <f t="shared" si="16"/>
        <v>#VALUE!</v>
      </c>
      <c r="G330" s="70" t="e">
        <f t="shared" si="17"/>
        <v>#VALUE!</v>
      </c>
      <c r="H330" s="70" t="e">
        <f>_xlfn.IFS('WS-2, WS-3, &amp; WS-4'!$B$6='Watershed Precip Data'!$C$3,'Watershed Precip Data'!C332,'Watershed Precip Data'!$C$14='Watershed Precip Data'!$D$3,'Watershed Precip Data'!D332,'WS-2, WS-3, &amp; WS-4'!$B$6='Watershed Precip Data'!$E$3,'Watershed Precip Data'!E332,'WS-2, WS-3, &amp; WS-4'!$B$6='Watershed Precip Data'!$F$3,'Watershed Precip Data'!F332,'WS-2, WS-3, &amp; WS-4'!$B$6='Watershed Precip Data'!$G$3,'Watershed Precip Data'!G332,'Watershed Precip Data'!$C$14='Watershed Precip Data'!$H$3,'Watershed Precip Data'!H332,'WS-2, WS-3, &amp; WS-4'!$B$6='Watershed Precip Data'!$I$3,'Watershed Precip Data'!I332,'WS-2, WS-3, &amp; WS-4'!$B$6='Watershed Precip Data'!$J$3,'Watershed Precip Data'!J332,'WS-2, WS-3, &amp; WS-4'!$B$6='Watershed Precip Data'!$K$3,'Watershed Precip Data'!K332)</f>
        <v>#N/A</v>
      </c>
      <c r="I330" s="239" t="e">
        <f>MIN((($L$3*('WS-2, WS-3, &amp; WS-4'!$B$26/43560))),(G330+C330))</f>
        <v>#N/A</v>
      </c>
    </row>
    <row r="331" spans="1:9">
      <c r="A331" s="19">
        <v>11</v>
      </c>
      <c r="B331" s="18">
        <v>24</v>
      </c>
      <c r="C331" s="70" t="e">
        <f>'WS-2, WS-3, &amp; WS-4'!$B$28*'Water Supply Calcs'!$N$7*H331</f>
        <v>#VALUE!</v>
      </c>
      <c r="D331" s="70">
        <v>0</v>
      </c>
      <c r="E331" s="70" t="e">
        <f t="shared" si="15"/>
        <v>#VALUE!</v>
      </c>
      <c r="F331" s="71" t="e">
        <f t="shared" si="16"/>
        <v>#VALUE!</v>
      </c>
      <c r="G331" s="70" t="e">
        <f t="shared" si="17"/>
        <v>#VALUE!</v>
      </c>
      <c r="H331" s="70" t="e">
        <f>_xlfn.IFS('WS-2, WS-3, &amp; WS-4'!$B$6='Watershed Precip Data'!$C$3,'Watershed Precip Data'!C333,'Watershed Precip Data'!$C$14='Watershed Precip Data'!$D$3,'Watershed Precip Data'!D333,'WS-2, WS-3, &amp; WS-4'!$B$6='Watershed Precip Data'!$E$3,'Watershed Precip Data'!E333,'WS-2, WS-3, &amp; WS-4'!$B$6='Watershed Precip Data'!$F$3,'Watershed Precip Data'!F333,'WS-2, WS-3, &amp; WS-4'!$B$6='Watershed Precip Data'!$G$3,'Watershed Precip Data'!G333,'Watershed Precip Data'!$C$14='Watershed Precip Data'!$H$3,'Watershed Precip Data'!H333,'WS-2, WS-3, &amp; WS-4'!$B$6='Watershed Precip Data'!$I$3,'Watershed Precip Data'!I333,'WS-2, WS-3, &amp; WS-4'!$B$6='Watershed Precip Data'!$J$3,'Watershed Precip Data'!J333,'WS-2, WS-3, &amp; WS-4'!$B$6='Watershed Precip Data'!$K$3,'Watershed Precip Data'!K333)</f>
        <v>#N/A</v>
      </c>
      <c r="I331" s="239" t="e">
        <f>MIN((($L$3*('WS-2, WS-3, &amp; WS-4'!$B$26/43560))),(G331+C331))</f>
        <v>#N/A</v>
      </c>
    </row>
    <row r="332" spans="1:9">
      <c r="A332" s="19">
        <v>11</v>
      </c>
      <c r="B332" s="18">
        <v>25</v>
      </c>
      <c r="C332" s="70" t="e">
        <f>'WS-2, WS-3, &amp; WS-4'!$B$28*'Water Supply Calcs'!$N$7*H332</f>
        <v>#VALUE!</v>
      </c>
      <c r="D332" s="70">
        <v>0</v>
      </c>
      <c r="E332" s="70" t="e">
        <f t="shared" si="15"/>
        <v>#VALUE!</v>
      </c>
      <c r="F332" s="71" t="e">
        <f t="shared" si="16"/>
        <v>#VALUE!</v>
      </c>
      <c r="G332" s="70" t="e">
        <f t="shared" si="17"/>
        <v>#VALUE!</v>
      </c>
      <c r="H332" s="70" t="e">
        <f>_xlfn.IFS('WS-2, WS-3, &amp; WS-4'!$B$6='Watershed Precip Data'!$C$3,'Watershed Precip Data'!C334,'Watershed Precip Data'!$C$14='Watershed Precip Data'!$D$3,'Watershed Precip Data'!D334,'WS-2, WS-3, &amp; WS-4'!$B$6='Watershed Precip Data'!$E$3,'Watershed Precip Data'!E334,'WS-2, WS-3, &amp; WS-4'!$B$6='Watershed Precip Data'!$F$3,'Watershed Precip Data'!F334,'WS-2, WS-3, &amp; WS-4'!$B$6='Watershed Precip Data'!$G$3,'Watershed Precip Data'!G334,'Watershed Precip Data'!$C$14='Watershed Precip Data'!$H$3,'Watershed Precip Data'!H334,'WS-2, WS-3, &amp; WS-4'!$B$6='Watershed Precip Data'!$I$3,'Watershed Precip Data'!I334,'WS-2, WS-3, &amp; WS-4'!$B$6='Watershed Precip Data'!$J$3,'Watershed Precip Data'!J334,'WS-2, WS-3, &amp; WS-4'!$B$6='Watershed Precip Data'!$K$3,'Watershed Precip Data'!K334)</f>
        <v>#N/A</v>
      </c>
      <c r="I332" s="239" t="e">
        <f>MIN((($L$3*('WS-2, WS-3, &amp; WS-4'!$B$26/43560))),(G332+C332))</f>
        <v>#N/A</v>
      </c>
    </row>
    <row r="333" spans="1:9">
      <c r="A333" s="19">
        <v>11</v>
      </c>
      <c r="B333" s="18">
        <v>26</v>
      </c>
      <c r="C333" s="70" t="e">
        <f>'WS-2, WS-3, &amp; WS-4'!$B$28*'Water Supply Calcs'!$N$7*H333</f>
        <v>#VALUE!</v>
      </c>
      <c r="D333" s="70">
        <v>0</v>
      </c>
      <c r="E333" s="70" t="e">
        <f t="shared" si="15"/>
        <v>#VALUE!</v>
      </c>
      <c r="F333" s="71" t="e">
        <f t="shared" si="16"/>
        <v>#VALUE!</v>
      </c>
      <c r="G333" s="70" t="e">
        <f t="shared" si="17"/>
        <v>#VALUE!</v>
      </c>
      <c r="H333" s="70" t="e">
        <f>_xlfn.IFS('WS-2, WS-3, &amp; WS-4'!$B$6='Watershed Precip Data'!$C$3,'Watershed Precip Data'!C335,'Watershed Precip Data'!$C$14='Watershed Precip Data'!$D$3,'Watershed Precip Data'!D335,'WS-2, WS-3, &amp; WS-4'!$B$6='Watershed Precip Data'!$E$3,'Watershed Precip Data'!E335,'WS-2, WS-3, &amp; WS-4'!$B$6='Watershed Precip Data'!$F$3,'Watershed Precip Data'!F335,'WS-2, WS-3, &amp; WS-4'!$B$6='Watershed Precip Data'!$G$3,'Watershed Precip Data'!G335,'Watershed Precip Data'!$C$14='Watershed Precip Data'!$H$3,'Watershed Precip Data'!H335,'WS-2, WS-3, &amp; WS-4'!$B$6='Watershed Precip Data'!$I$3,'Watershed Precip Data'!I335,'WS-2, WS-3, &amp; WS-4'!$B$6='Watershed Precip Data'!$J$3,'Watershed Precip Data'!J335,'WS-2, WS-3, &amp; WS-4'!$B$6='Watershed Precip Data'!$K$3,'Watershed Precip Data'!K335)</f>
        <v>#N/A</v>
      </c>
      <c r="I333" s="239" t="e">
        <f>MIN((($L$3*('WS-2, WS-3, &amp; WS-4'!$B$26/43560))),(G333+C333))</f>
        <v>#N/A</v>
      </c>
    </row>
    <row r="334" spans="1:9">
      <c r="A334" s="19">
        <v>11</v>
      </c>
      <c r="B334" s="18">
        <v>27</v>
      </c>
      <c r="C334" s="70" t="e">
        <f>'WS-2, WS-3, &amp; WS-4'!$B$28*'Water Supply Calcs'!$N$7*H334</f>
        <v>#VALUE!</v>
      </c>
      <c r="D334" s="70">
        <v>0</v>
      </c>
      <c r="E334" s="70" t="e">
        <f t="shared" si="15"/>
        <v>#VALUE!</v>
      </c>
      <c r="F334" s="71" t="e">
        <f t="shared" si="16"/>
        <v>#VALUE!</v>
      </c>
      <c r="G334" s="70" t="e">
        <f t="shared" si="17"/>
        <v>#VALUE!</v>
      </c>
      <c r="H334" s="70" t="e">
        <f>_xlfn.IFS('WS-2, WS-3, &amp; WS-4'!$B$6='Watershed Precip Data'!$C$3,'Watershed Precip Data'!C336,'Watershed Precip Data'!$C$14='Watershed Precip Data'!$D$3,'Watershed Precip Data'!D336,'WS-2, WS-3, &amp; WS-4'!$B$6='Watershed Precip Data'!$E$3,'Watershed Precip Data'!E336,'WS-2, WS-3, &amp; WS-4'!$B$6='Watershed Precip Data'!$F$3,'Watershed Precip Data'!F336,'WS-2, WS-3, &amp; WS-4'!$B$6='Watershed Precip Data'!$G$3,'Watershed Precip Data'!G336,'Watershed Precip Data'!$C$14='Watershed Precip Data'!$H$3,'Watershed Precip Data'!H336,'WS-2, WS-3, &amp; WS-4'!$B$6='Watershed Precip Data'!$I$3,'Watershed Precip Data'!I336,'WS-2, WS-3, &amp; WS-4'!$B$6='Watershed Precip Data'!$J$3,'Watershed Precip Data'!J336,'WS-2, WS-3, &amp; WS-4'!$B$6='Watershed Precip Data'!$K$3,'Watershed Precip Data'!K336)</f>
        <v>#N/A</v>
      </c>
      <c r="I334" s="239" t="e">
        <f>MIN((($L$3*('WS-2, WS-3, &amp; WS-4'!$B$26/43560))),(G334+C334))</f>
        <v>#N/A</v>
      </c>
    </row>
    <row r="335" spans="1:9">
      <c r="A335" s="19">
        <v>11</v>
      </c>
      <c r="B335" s="18">
        <v>28</v>
      </c>
      <c r="C335" s="70" t="e">
        <f>'WS-2, WS-3, &amp; WS-4'!$B$28*'Water Supply Calcs'!$N$7*H335</f>
        <v>#VALUE!</v>
      </c>
      <c r="D335" s="70">
        <v>0</v>
      </c>
      <c r="E335" s="70" t="e">
        <f t="shared" si="15"/>
        <v>#VALUE!</v>
      </c>
      <c r="F335" s="71" t="e">
        <f t="shared" si="16"/>
        <v>#VALUE!</v>
      </c>
      <c r="G335" s="70" t="e">
        <f t="shared" si="17"/>
        <v>#VALUE!</v>
      </c>
      <c r="H335" s="70" t="e">
        <f>_xlfn.IFS('WS-2, WS-3, &amp; WS-4'!$B$6='Watershed Precip Data'!$C$3,'Watershed Precip Data'!C337,'Watershed Precip Data'!$C$14='Watershed Precip Data'!$D$3,'Watershed Precip Data'!D337,'WS-2, WS-3, &amp; WS-4'!$B$6='Watershed Precip Data'!$E$3,'Watershed Precip Data'!E337,'WS-2, WS-3, &amp; WS-4'!$B$6='Watershed Precip Data'!$F$3,'Watershed Precip Data'!F337,'WS-2, WS-3, &amp; WS-4'!$B$6='Watershed Precip Data'!$G$3,'Watershed Precip Data'!G337,'Watershed Precip Data'!$C$14='Watershed Precip Data'!$H$3,'Watershed Precip Data'!H337,'WS-2, WS-3, &amp; WS-4'!$B$6='Watershed Precip Data'!$I$3,'Watershed Precip Data'!I337,'WS-2, WS-3, &amp; WS-4'!$B$6='Watershed Precip Data'!$J$3,'Watershed Precip Data'!J337,'WS-2, WS-3, &amp; WS-4'!$B$6='Watershed Precip Data'!$K$3,'Watershed Precip Data'!K337)</f>
        <v>#N/A</v>
      </c>
      <c r="I335" s="239" t="e">
        <f>MIN((($L$3*('WS-2, WS-3, &amp; WS-4'!$B$26/43560))),(G335+C335))</f>
        <v>#N/A</v>
      </c>
    </row>
    <row r="336" spans="1:9">
      <c r="A336" s="19">
        <v>11</v>
      </c>
      <c r="B336" s="18">
        <v>29</v>
      </c>
      <c r="C336" s="70" t="e">
        <f>'WS-2, WS-3, &amp; WS-4'!$B$28*'Water Supply Calcs'!$N$7*H336</f>
        <v>#VALUE!</v>
      </c>
      <c r="D336" s="70">
        <v>0</v>
      </c>
      <c r="E336" s="70" t="e">
        <f t="shared" si="15"/>
        <v>#VALUE!</v>
      </c>
      <c r="F336" s="71" t="e">
        <f t="shared" si="16"/>
        <v>#VALUE!</v>
      </c>
      <c r="G336" s="70" t="e">
        <f t="shared" si="17"/>
        <v>#VALUE!</v>
      </c>
      <c r="H336" s="70" t="e">
        <f>_xlfn.IFS('WS-2, WS-3, &amp; WS-4'!$B$6='Watershed Precip Data'!$C$3,'Watershed Precip Data'!C338,'Watershed Precip Data'!$C$14='Watershed Precip Data'!$D$3,'Watershed Precip Data'!D338,'WS-2, WS-3, &amp; WS-4'!$B$6='Watershed Precip Data'!$E$3,'Watershed Precip Data'!E338,'WS-2, WS-3, &amp; WS-4'!$B$6='Watershed Precip Data'!$F$3,'Watershed Precip Data'!F338,'WS-2, WS-3, &amp; WS-4'!$B$6='Watershed Precip Data'!$G$3,'Watershed Precip Data'!G338,'Watershed Precip Data'!$C$14='Watershed Precip Data'!$H$3,'Watershed Precip Data'!H338,'WS-2, WS-3, &amp; WS-4'!$B$6='Watershed Precip Data'!$I$3,'Watershed Precip Data'!I338,'WS-2, WS-3, &amp; WS-4'!$B$6='Watershed Precip Data'!$J$3,'Watershed Precip Data'!J338,'WS-2, WS-3, &amp; WS-4'!$B$6='Watershed Precip Data'!$K$3,'Watershed Precip Data'!K338)</f>
        <v>#N/A</v>
      </c>
      <c r="I336" s="239" t="e">
        <f>MIN((($L$3*('WS-2, WS-3, &amp; WS-4'!$B$26/43560))),(G336+C336))</f>
        <v>#N/A</v>
      </c>
    </row>
    <row r="337" spans="1:9">
      <c r="A337" s="19">
        <v>11</v>
      </c>
      <c r="B337" s="18">
        <v>30</v>
      </c>
      <c r="C337" s="70" t="e">
        <f>'WS-2, WS-3, &amp; WS-4'!$B$28*'Water Supply Calcs'!$N$7*H337</f>
        <v>#VALUE!</v>
      </c>
      <c r="D337" s="70">
        <v>0</v>
      </c>
      <c r="E337" s="70" t="e">
        <f t="shared" si="15"/>
        <v>#VALUE!</v>
      </c>
      <c r="F337" s="71" t="e">
        <f t="shared" si="16"/>
        <v>#VALUE!</v>
      </c>
      <c r="G337" s="70" t="e">
        <f t="shared" si="17"/>
        <v>#VALUE!</v>
      </c>
      <c r="H337" s="70" t="e">
        <f>_xlfn.IFS('WS-2, WS-3, &amp; WS-4'!$B$6='Watershed Precip Data'!$C$3,'Watershed Precip Data'!C339,'Watershed Precip Data'!$C$14='Watershed Precip Data'!$D$3,'Watershed Precip Data'!D339,'WS-2, WS-3, &amp; WS-4'!$B$6='Watershed Precip Data'!$E$3,'Watershed Precip Data'!E339,'WS-2, WS-3, &amp; WS-4'!$B$6='Watershed Precip Data'!$F$3,'Watershed Precip Data'!F339,'WS-2, WS-3, &amp; WS-4'!$B$6='Watershed Precip Data'!$G$3,'Watershed Precip Data'!G339,'Watershed Precip Data'!$C$14='Watershed Precip Data'!$H$3,'Watershed Precip Data'!H339,'WS-2, WS-3, &amp; WS-4'!$B$6='Watershed Precip Data'!$I$3,'Watershed Precip Data'!I339,'WS-2, WS-3, &amp; WS-4'!$B$6='Watershed Precip Data'!$J$3,'Watershed Precip Data'!J339,'WS-2, WS-3, &amp; WS-4'!$B$6='Watershed Precip Data'!$K$3,'Watershed Precip Data'!K339)</f>
        <v>#N/A</v>
      </c>
      <c r="I337" s="239" t="e">
        <f>MIN((($L$3*('WS-2, WS-3, &amp; WS-4'!$B$26/43560))),(G337+C337))</f>
        <v>#N/A</v>
      </c>
    </row>
    <row r="338" spans="1:9">
      <c r="A338" s="19">
        <v>12</v>
      </c>
      <c r="B338" s="18">
        <v>1</v>
      </c>
      <c r="C338" s="70" t="e">
        <f>'WS-2, WS-3, &amp; WS-4'!$B$28*'Water Supply Calcs'!$N$7*H338</f>
        <v>#VALUE!</v>
      </c>
      <c r="D338" s="70">
        <v>0</v>
      </c>
      <c r="E338" s="70" t="e">
        <f t="shared" si="15"/>
        <v>#VALUE!</v>
      </c>
      <c r="F338" s="71" t="e">
        <f t="shared" si="16"/>
        <v>#VALUE!</v>
      </c>
      <c r="G338" s="70" t="e">
        <f t="shared" si="17"/>
        <v>#VALUE!</v>
      </c>
      <c r="H338" s="70" t="e">
        <f>_xlfn.IFS('WS-2, WS-3, &amp; WS-4'!$B$6='Watershed Precip Data'!$C$3,'Watershed Precip Data'!C340,'Watershed Precip Data'!$C$14='Watershed Precip Data'!$D$3,'Watershed Precip Data'!D340,'WS-2, WS-3, &amp; WS-4'!$B$6='Watershed Precip Data'!$E$3,'Watershed Precip Data'!E340,'WS-2, WS-3, &amp; WS-4'!$B$6='Watershed Precip Data'!$F$3,'Watershed Precip Data'!F340,'WS-2, WS-3, &amp; WS-4'!$B$6='Watershed Precip Data'!$G$3,'Watershed Precip Data'!G340,'Watershed Precip Data'!$C$14='Watershed Precip Data'!$H$3,'Watershed Precip Data'!H340,'WS-2, WS-3, &amp; WS-4'!$B$6='Watershed Precip Data'!$I$3,'Watershed Precip Data'!I340,'WS-2, WS-3, &amp; WS-4'!$B$6='Watershed Precip Data'!$J$3,'Watershed Precip Data'!J340,'WS-2, WS-3, &amp; WS-4'!$B$6='Watershed Precip Data'!$K$3,'Watershed Precip Data'!K340)</f>
        <v>#N/A</v>
      </c>
      <c r="I338" s="239" t="e">
        <f>MIN((($L$3*('WS-2, WS-3, &amp; WS-4'!$B$26/43560))),(G338+C338))</f>
        <v>#N/A</v>
      </c>
    </row>
    <row r="339" spans="1:9">
      <c r="A339" s="19">
        <v>12</v>
      </c>
      <c r="B339" s="18">
        <v>2</v>
      </c>
      <c r="C339" s="70" t="e">
        <f>'WS-2, WS-3, &amp; WS-4'!$B$28*'Water Supply Calcs'!$N$7*H339</f>
        <v>#VALUE!</v>
      </c>
      <c r="D339" s="70">
        <v>0</v>
      </c>
      <c r="E339" s="70" t="e">
        <f t="shared" si="15"/>
        <v>#VALUE!</v>
      </c>
      <c r="F339" s="71" t="e">
        <f t="shared" si="16"/>
        <v>#VALUE!</v>
      </c>
      <c r="G339" s="70" t="e">
        <f t="shared" si="17"/>
        <v>#VALUE!</v>
      </c>
      <c r="H339" s="70" t="e">
        <f>_xlfn.IFS('WS-2, WS-3, &amp; WS-4'!$B$6='Watershed Precip Data'!$C$3,'Watershed Precip Data'!C341,'Watershed Precip Data'!$C$14='Watershed Precip Data'!$D$3,'Watershed Precip Data'!D341,'WS-2, WS-3, &amp; WS-4'!$B$6='Watershed Precip Data'!$E$3,'Watershed Precip Data'!E341,'WS-2, WS-3, &amp; WS-4'!$B$6='Watershed Precip Data'!$F$3,'Watershed Precip Data'!F341,'WS-2, WS-3, &amp; WS-4'!$B$6='Watershed Precip Data'!$G$3,'Watershed Precip Data'!G341,'Watershed Precip Data'!$C$14='Watershed Precip Data'!$H$3,'Watershed Precip Data'!H341,'WS-2, WS-3, &amp; WS-4'!$B$6='Watershed Precip Data'!$I$3,'Watershed Precip Data'!I341,'WS-2, WS-3, &amp; WS-4'!$B$6='Watershed Precip Data'!$J$3,'Watershed Precip Data'!J341,'WS-2, WS-3, &amp; WS-4'!$B$6='Watershed Precip Data'!$K$3,'Watershed Precip Data'!K341)</f>
        <v>#N/A</v>
      </c>
      <c r="I339" s="239" t="e">
        <f>MIN((($L$3*('WS-2, WS-3, &amp; WS-4'!$B$26/43560))),(G339+C339))</f>
        <v>#N/A</v>
      </c>
    </row>
    <row r="340" spans="1:9">
      <c r="A340" s="19">
        <v>12</v>
      </c>
      <c r="B340" s="18">
        <v>3</v>
      </c>
      <c r="C340" s="70" t="e">
        <f>'WS-2, WS-3, &amp; WS-4'!$B$28*'Water Supply Calcs'!$N$7*H340</f>
        <v>#VALUE!</v>
      </c>
      <c r="D340" s="70">
        <v>0</v>
      </c>
      <c r="E340" s="70" t="e">
        <f t="shared" si="15"/>
        <v>#VALUE!</v>
      </c>
      <c r="F340" s="71" t="e">
        <f t="shared" si="16"/>
        <v>#VALUE!</v>
      </c>
      <c r="G340" s="70" t="e">
        <f t="shared" si="17"/>
        <v>#VALUE!</v>
      </c>
      <c r="H340" s="70" t="e">
        <f>_xlfn.IFS('WS-2, WS-3, &amp; WS-4'!$B$6='Watershed Precip Data'!$C$3,'Watershed Precip Data'!C342,'Watershed Precip Data'!$C$14='Watershed Precip Data'!$D$3,'Watershed Precip Data'!D342,'WS-2, WS-3, &amp; WS-4'!$B$6='Watershed Precip Data'!$E$3,'Watershed Precip Data'!E342,'WS-2, WS-3, &amp; WS-4'!$B$6='Watershed Precip Data'!$F$3,'Watershed Precip Data'!F342,'WS-2, WS-3, &amp; WS-4'!$B$6='Watershed Precip Data'!$G$3,'Watershed Precip Data'!G342,'Watershed Precip Data'!$C$14='Watershed Precip Data'!$H$3,'Watershed Precip Data'!H342,'WS-2, WS-3, &amp; WS-4'!$B$6='Watershed Precip Data'!$I$3,'Watershed Precip Data'!I342,'WS-2, WS-3, &amp; WS-4'!$B$6='Watershed Precip Data'!$J$3,'Watershed Precip Data'!J342,'WS-2, WS-3, &amp; WS-4'!$B$6='Watershed Precip Data'!$K$3,'Watershed Precip Data'!K342)</f>
        <v>#N/A</v>
      </c>
      <c r="I340" s="239" t="e">
        <f>MIN((($L$3*('WS-2, WS-3, &amp; WS-4'!$B$26/43560))),(G340+C340))</f>
        <v>#N/A</v>
      </c>
    </row>
    <row r="341" spans="1:9">
      <c r="A341" s="19">
        <v>12</v>
      </c>
      <c r="B341" s="18">
        <v>4</v>
      </c>
      <c r="C341" s="70" t="e">
        <f>'WS-2, WS-3, &amp; WS-4'!$B$28*'Water Supply Calcs'!$N$7*H341</f>
        <v>#VALUE!</v>
      </c>
      <c r="D341" s="70">
        <v>0</v>
      </c>
      <c r="E341" s="70" t="e">
        <f t="shared" si="15"/>
        <v>#VALUE!</v>
      </c>
      <c r="F341" s="71" t="e">
        <f t="shared" si="16"/>
        <v>#VALUE!</v>
      </c>
      <c r="G341" s="70" t="e">
        <f t="shared" si="17"/>
        <v>#VALUE!</v>
      </c>
      <c r="H341" s="70" t="e">
        <f>_xlfn.IFS('WS-2, WS-3, &amp; WS-4'!$B$6='Watershed Precip Data'!$C$3,'Watershed Precip Data'!C343,'Watershed Precip Data'!$C$14='Watershed Precip Data'!$D$3,'Watershed Precip Data'!D343,'WS-2, WS-3, &amp; WS-4'!$B$6='Watershed Precip Data'!$E$3,'Watershed Precip Data'!E343,'WS-2, WS-3, &amp; WS-4'!$B$6='Watershed Precip Data'!$F$3,'Watershed Precip Data'!F343,'WS-2, WS-3, &amp; WS-4'!$B$6='Watershed Precip Data'!$G$3,'Watershed Precip Data'!G343,'Watershed Precip Data'!$C$14='Watershed Precip Data'!$H$3,'Watershed Precip Data'!H343,'WS-2, WS-3, &amp; WS-4'!$B$6='Watershed Precip Data'!$I$3,'Watershed Precip Data'!I343,'WS-2, WS-3, &amp; WS-4'!$B$6='Watershed Precip Data'!$J$3,'Watershed Precip Data'!J343,'WS-2, WS-3, &amp; WS-4'!$B$6='Watershed Precip Data'!$K$3,'Watershed Precip Data'!K343)</f>
        <v>#N/A</v>
      </c>
      <c r="I341" s="239" t="e">
        <f>MIN((($L$3*('WS-2, WS-3, &amp; WS-4'!$B$26/43560))),(G341+C341))</f>
        <v>#N/A</v>
      </c>
    </row>
    <row r="342" spans="1:9">
      <c r="A342" s="19">
        <v>12</v>
      </c>
      <c r="B342" s="18">
        <v>5</v>
      </c>
      <c r="C342" s="70" t="e">
        <f>'WS-2, WS-3, &amp; WS-4'!$B$28*'Water Supply Calcs'!$N$7*H342</f>
        <v>#VALUE!</v>
      </c>
      <c r="D342" s="70">
        <v>0</v>
      </c>
      <c r="E342" s="70" t="e">
        <f t="shared" si="15"/>
        <v>#VALUE!</v>
      </c>
      <c r="F342" s="71" t="e">
        <f t="shared" si="16"/>
        <v>#VALUE!</v>
      </c>
      <c r="G342" s="70" t="e">
        <f t="shared" si="17"/>
        <v>#VALUE!</v>
      </c>
      <c r="H342" s="70" t="e">
        <f>_xlfn.IFS('WS-2, WS-3, &amp; WS-4'!$B$6='Watershed Precip Data'!$C$3,'Watershed Precip Data'!C344,'Watershed Precip Data'!$C$14='Watershed Precip Data'!$D$3,'Watershed Precip Data'!D344,'WS-2, WS-3, &amp; WS-4'!$B$6='Watershed Precip Data'!$E$3,'Watershed Precip Data'!E344,'WS-2, WS-3, &amp; WS-4'!$B$6='Watershed Precip Data'!$F$3,'Watershed Precip Data'!F344,'WS-2, WS-3, &amp; WS-4'!$B$6='Watershed Precip Data'!$G$3,'Watershed Precip Data'!G344,'Watershed Precip Data'!$C$14='Watershed Precip Data'!$H$3,'Watershed Precip Data'!H344,'WS-2, WS-3, &amp; WS-4'!$B$6='Watershed Precip Data'!$I$3,'Watershed Precip Data'!I344,'WS-2, WS-3, &amp; WS-4'!$B$6='Watershed Precip Data'!$J$3,'Watershed Precip Data'!J344,'WS-2, WS-3, &amp; WS-4'!$B$6='Watershed Precip Data'!$K$3,'Watershed Precip Data'!K344)</f>
        <v>#N/A</v>
      </c>
      <c r="I342" s="239" t="e">
        <f>MIN((($L$3*('WS-2, WS-3, &amp; WS-4'!$B$26/43560))),(G342+C342))</f>
        <v>#N/A</v>
      </c>
    </row>
    <row r="343" spans="1:9">
      <c r="A343" s="19">
        <v>12</v>
      </c>
      <c r="B343" s="18">
        <v>6</v>
      </c>
      <c r="C343" s="70" t="e">
        <f>'WS-2, WS-3, &amp; WS-4'!$B$28*'Water Supply Calcs'!$N$7*H343</f>
        <v>#VALUE!</v>
      </c>
      <c r="D343" s="70">
        <v>0</v>
      </c>
      <c r="E343" s="70" t="e">
        <f t="shared" si="15"/>
        <v>#VALUE!</v>
      </c>
      <c r="F343" s="71" t="e">
        <f t="shared" si="16"/>
        <v>#VALUE!</v>
      </c>
      <c r="G343" s="70" t="e">
        <f t="shared" si="17"/>
        <v>#VALUE!</v>
      </c>
      <c r="H343" s="70" t="e">
        <f>_xlfn.IFS('WS-2, WS-3, &amp; WS-4'!$B$6='Watershed Precip Data'!$C$3,'Watershed Precip Data'!C345,'Watershed Precip Data'!$C$14='Watershed Precip Data'!$D$3,'Watershed Precip Data'!D345,'WS-2, WS-3, &amp; WS-4'!$B$6='Watershed Precip Data'!$E$3,'Watershed Precip Data'!E345,'WS-2, WS-3, &amp; WS-4'!$B$6='Watershed Precip Data'!$F$3,'Watershed Precip Data'!F345,'WS-2, WS-3, &amp; WS-4'!$B$6='Watershed Precip Data'!$G$3,'Watershed Precip Data'!G345,'Watershed Precip Data'!$C$14='Watershed Precip Data'!$H$3,'Watershed Precip Data'!H345,'WS-2, WS-3, &amp; WS-4'!$B$6='Watershed Precip Data'!$I$3,'Watershed Precip Data'!I345,'WS-2, WS-3, &amp; WS-4'!$B$6='Watershed Precip Data'!$J$3,'Watershed Precip Data'!J345,'WS-2, WS-3, &amp; WS-4'!$B$6='Watershed Precip Data'!$K$3,'Watershed Precip Data'!K345)</f>
        <v>#N/A</v>
      </c>
      <c r="I343" s="239" t="e">
        <f>MIN((($L$3*('WS-2, WS-3, &amp; WS-4'!$B$26/43560))),(G343+C343))</f>
        <v>#N/A</v>
      </c>
    </row>
    <row r="344" spans="1:9">
      <c r="A344" s="19">
        <v>12</v>
      </c>
      <c r="B344" s="18">
        <v>7</v>
      </c>
      <c r="C344" s="70" t="e">
        <f>'WS-2, WS-3, &amp; WS-4'!$B$28*'Water Supply Calcs'!$N$7*H344</f>
        <v>#VALUE!</v>
      </c>
      <c r="D344" s="70">
        <v>0</v>
      </c>
      <c r="E344" s="70" t="e">
        <f t="shared" si="15"/>
        <v>#VALUE!</v>
      </c>
      <c r="F344" s="71" t="e">
        <f t="shared" si="16"/>
        <v>#VALUE!</v>
      </c>
      <c r="G344" s="70" t="e">
        <f t="shared" si="17"/>
        <v>#VALUE!</v>
      </c>
      <c r="H344" s="70" t="e">
        <f>_xlfn.IFS('WS-2, WS-3, &amp; WS-4'!$B$6='Watershed Precip Data'!$C$3,'Watershed Precip Data'!C346,'Watershed Precip Data'!$C$14='Watershed Precip Data'!$D$3,'Watershed Precip Data'!D346,'WS-2, WS-3, &amp; WS-4'!$B$6='Watershed Precip Data'!$E$3,'Watershed Precip Data'!E346,'WS-2, WS-3, &amp; WS-4'!$B$6='Watershed Precip Data'!$F$3,'Watershed Precip Data'!F346,'WS-2, WS-3, &amp; WS-4'!$B$6='Watershed Precip Data'!$G$3,'Watershed Precip Data'!G346,'Watershed Precip Data'!$C$14='Watershed Precip Data'!$H$3,'Watershed Precip Data'!H346,'WS-2, WS-3, &amp; WS-4'!$B$6='Watershed Precip Data'!$I$3,'Watershed Precip Data'!I346,'WS-2, WS-3, &amp; WS-4'!$B$6='Watershed Precip Data'!$J$3,'Watershed Precip Data'!J346,'WS-2, WS-3, &amp; WS-4'!$B$6='Watershed Precip Data'!$K$3,'Watershed Precip Data'!K346)</f>
        <v>#N/A</v>
      </c>
      <c r="I344" s="239" t="e">
        <f>MIN((($L$3*('WS-2, WS-3, &amp; WS-4'!$B$26/43560))),(G344+C344))</f>
        <v>#N/A</v>
      </c>
    </row>
    <row r="345" spans="1:9">
      <c r="A345" s="19">
        <v>12</v>
      </c>
      <c r="B345" s="18">
        <v>8</v>
      </c>
      <c r="C345" s="70" t="e">
        <f>'WS-2, WS-3, &amp; WS-4'!$B$28*'Water Supply Calcs'!$N$7*H345</f>
        <v>#VALUE!</v>
      </c>
      <c r="D345" s="70">
        <v>0</v>
      </c>
      <c r="E345" s="70" t="e">
        <f t="shared" si="15"/>
        <v>#VALUE!</v>
      </c>
      <c r="F345" s="71" t="e">
        <f t="shared" si="16"/>
        <v>#VALUE!</v>
      </c>
      <c r="G345" s="70" t="e">
        <f t="shared" si="17"/>
        <v>#VALUE!</v>
      </c>
      <c r="H345" s="70" t="e">
        <f>_xlfn.IFS('WS-2, WS-3, &amp; WS-4'!$B$6='Watershed Precip Data'!$C$3,'Watershed Precip Data'!C347,'Watershed Precip Data'!$C$14='Watershed Precip Data'!$D$3,'Watershed Precip Data'!D347,'WS-2, WS-3, &amp; WS-4'!$B$6='Watershed Precip Data'!$E$3,'Watershed Precip Data'!E347,'WS-2, WS-3, &amp; WS-4'!$B$6='Watershed Precip Data'!$F$3,'Watershed Precip Data'!F347,'WS-2, WS-3, &amp; WS-4'!$B$6='Watershed Precip Data'!$G$3,'Watershed Precip Data'!G347,'Watershed Precip Data'!$C$14='Watershed Precip Data'!$H$3,'Watershed Precip Data'!H347,'WS-2, WS-3, &amp; WS-4'!$B$6='Watershed Precip Data'!$I$3,'Watershed Precip Data'!I347,'WS-2, WS-3, &amp; WS-4'!$B$6='Watershed Precip Data'!$J$3,'Watershed Precip Data'!J347,'WS-2, WS-3, &amp; WS-4'!$B$6='Watershed Precip Data'!$K$3,'Watershed Precip Data'!K347)</f>
        <v>#N/A</v>
      </c>
      <c r="I345" s="239" t="e">
        <f>MIN((($L$3*('WS-2, WS-3, &amp; WS-4'!$B$26/43560))),(G345+C345))</f>
        <v>#N/A</v>
      </c>
    </row>
    <row r="346" spans="1:9">
      <c r="A346" s="19">
        <v>12</v>
      </c>
      <c r="B346" s="18">
        <v>9</v>
      </c>
      <c r="C346" s="70" t="e">
        <f>'WS-2, WS-3, &amp; WS-4'!$B$28*'Water Supply Calcs'!$N$7*H346</f>
        <v>#VALUE!</v>
      </c>
      <c r="D346" s="70">
        <v>0</v>
      </c>
      <c r="E346" s="70" t="e">
        <f t="shared" si="15"/>
        <v>#VALUE!</v>
      </c>
      <c r="F346" s="71" t="e">
        <f t="shared" si="16"/>
        <v>#VALUE!</v>
      </c>
      <c r="G346" s="70" t="e">
        <f t="shared" si="17"/>
        <v>#VALUE!</v>
      </c>
      <c r="H346" s="70" t="e">
        <f>_xlfn.IFS('WS-2, WS-3, &amp; WS-4'!$B$6='Watershed Precip Data'!$C$3,'Watershed Precip Data'!C348,'Watershed Precip Data'!$C$14='Watershed Precip Data'!$D$3,'Watershed Precip Data'!D348,'WS-2, WS-3, &amp; WS-4'!$B$6='Watershed Precip Data'!$E$3,'Watershed Precip Data'!E348,'WS-2, WS-3, &amp; WS-4'!$B$6='Watershed Precip Data'!$F$3,'Watershed Precip Data'!F348,'WS-2, WS-3, &amp; WS-4'!$B$6='Watershed Precip Data'!$G$3,'Watershed Precip Data'!G348,'Watershed Precip Data'!$C$14='Watershed Precip Data'!$H$3,'Watershed Precip Data'!H348,'WS-2, WS-3, &amp; WS-4'!$B$6='Watershed Precip Data'!$I$3,'Watershed Precip Data'!I348,'WS-2, WS-3, &amp; WS-4'!$B$6='Watershed Precip Data'!$J$3,'Watershed Precip Data'!J348,'WS-2, WS-3, &amp; WS-4'!$B$6='Watershed Precip Data'!$K$3,'Watershed Precip Data'!K348)</f>
        <v>#N/A</v>
      </c>
      <c r="I346" s="239" t="e">
        <f>MIN((($L$3*('WS-2, WS-3, &amp; WS-4'!$B$26/43560))),(G346+C346))</f>
        <v>#N/A</v>
      </c>
    </row>
    <row r="347" spans="1:9">
      <c r="A347" s="19">
        <v>12</v>
      </c>
      <c r="B347" s="18">
        <v>10</v>
      </c>
      <c r="C347" s="70" t="e">
        <f>'WS-2, WS-3, &amp; WS-4'!$B$28*'Water Supply Calcs'!$N$7*H347</f>
        <v>#VALUE!</v>
      </c>
      <c r="D347" s="70">
        <v>0</v>
      </c>
      <c r="E347" s="70" t="e">
        <f t="shared" si="15"/>
        <v>#VALUE!</v>
      </c>
      <c r="F347" s="71" t="e">
        <f t="shared" si="16"/>
        <v>#VALUE!</v>
      </c>
      <c r="G347" s="70" t="e">
        <f t="shared" si="17"/>
        <v>#VALUE!</v>
      </c>
      <c r="H347" s="70" t="e">
        <f>_xlfn.IFS('WS-2, WS-3, &amp; WS-4'!$B$6='Watershed Precip Data'!$C$3,'Watershed Precip Data'!C349,'Watershed Precip Data'!$C$14='Watershed Precip Data'!$D$3,'Watershed Precip Data'!D349,'WS-2, WS-3, &amp; WS-4'!$B$6='Watershed Precip Data'!$E$3,'Watershed Precip Data'!E349,'WS-2, WS-3, &amp; WS-4'!$B$6='Watershed Precip Data'!$F$3,'Watershed Precip Data'!F349,'WS-2, WS-3, &amp; WS-4'!$B$6='Watershed Precip Data'!$G$3,'Watershed Precip Data'!G349,'Watershed Precip Data'!$C$14='Watershed Precip Data'!$H$3,'Watershed Precip Data'!H349,'WS-2, WS-3, &amp; WS-4'!$B$6='Watershed Precip Data'!$I$3,'Watershed Precip Data'!I349,'WS-2, WS-3, &amp; WS-4'!$B$6='Watershed Precip Data'!$J$3,'Watershed Precip Data'!J349,'WS-2, WS-3, &amp; WS-4'!$B$6='Watershed Precip Data'!$K$3,'Watershed Precip Data'!K349)</f>
        <v>#N/A</v>
      </c>
      <c r="I347" s="239" t="e">
        <f>MIN((($L$3*('WS-2, WS-3, &amp; WS-4'!$B$26/43560))),(G347+C347))</f>
        <v>#N/A</v>
      </c>
    </row>
    <row r="348" spans="1:9">
      <c r="A348" s="19">
        <v>12</v>
      </c>
      <c r="B348" s="18">
        <v>11</v>
      </c>
      <c r="C348" s="70" t="e">
        <f>'WS-2, WS-3, &amp; WS-4'!$B$28*'Water Supply Calcs'!$N$7*H348</f>
        <v>#VALUE!</v>
      </c>
      <c r="D348" s="70">
        <v>0</v>
      </c>
      <c r="E348" s="70" t="e">
        <f t="shared" si="15"/>
        <v>#VALUE!</v>
      </c>
      <c r="F348" s="71" t="e">
        <f t="shared" si="16"/>
        <v>#VALUE!</v>
      </c>
      <c r="G348" s="70" t="e">
        <f t="shared" si="17"/>
        <v>#VALUE!</v>
      </c>
      <c r="H348" s="70" t="e">
        <f>_xlfn.IFS('WS-2, WS-3, &amp; WS-4'!$B$6='Watershed Precip Data'!$C$3,'Watershed Precip Data'!C350,'Watershed Precip Data'!$C$14='Watershed Precip Data'!$D$3,'Watershed Precip Data'!D350,'WS-2, WS-3, &amp; WS-4'!$B$6='Watershed Precip Data'!$E$3,'Watershed Precip Data'!E350,'WS-2, WS-3, &amp; WS-4'!$B$6='Watershed Precip Data'!$F$3,'Watershed Precip Data'!F350,'WS-2, WS-3, &amp; WS-4'!$B$6='Watershed Precip Data'!$G$3,'Watershed Precip Data'!G350,'Watershed Precip Data'!$C$14='Watershed Precip Data'!$H$3,'Watershed Precip Data'!H350,'WS-2, WS-3, &amp; WS-4'!$B$6='Watershed Precip Data'!$I$3,'Watershed Precip Data'!I350,'WS-2, WS-3, &amp; WS-4'!$B$6='Watershed Precip Data'!$J$3,'Watershed Precip Data'!J350,'WS-2, WS-3, &amp; WS-4'!$B$6='Watershed Precip Data'!$K$3,'Watershed Precip Data'!K350)</f>
        <v>#N/A</v>
      </c>
      <c r="I348" s="239" t="e">
        <f>MIN((($L$3*('WS-2, WS-3, &amp; WS-4'!$B$26/43560))),(G348+C348))</f>
        <v>#N/A</v>
      </c>
    </row>
    <row r="349" spans="1:9">
      <c r="A349" s="19">
        <v>12</v>
      </c>
      <c r="B349" s="18">
        <v>12</v>
      </c>
      <c r="C349" s="70" t="e">
        <f>'WS-2, WS-3, &amp; WS-4'!$B$28*'Water Supply Calcs'!$N$7*H349</f>
        <v>#VALUE!</v>
      </c>
      <c r="D349" s="70">
        <v>0</v>
      </c>
      <c r="E349" s="70" t="e">
        <f t="shared" si="15"/>
        <v>#VALUE!</v>
      </c>
      <c r="F349" s="71" t="e">
        <f t="shared" si="16"/>
        <v>#VALUE!</v>
      </c>
      <c r="G349" s="70" t="e">
        <f t="shared" si="17"/>
        <v>#VALUE!</v>
      </c>
      <c r="H349" s="70" t="e">
        <f>_xlfn.IFS('WS-2, WS-3, &amp; WS-4'!$B$6='Watershed Precip Data'!$C$3,'Watershed Precip Data'!C351,'Watershed Precip Data'!$C$14='Watershed Precip Data'!$D$3,'Watershed Precip Data'!D351,'WS-2, WS-3, &amp; WS-4'!$B$6='Watershed Precip Data'!$E$3,'Watershed Precip Data'!E351,'WS-2, WS-3, &amp; WS-4'!$B$6='Watershed Precip Data'!$F$3,'Watershed Precip Data'!F351,'WS-2, WS-3, &amp; WS-4'!$B$6='Watershed Precip Data'!$G$3,'Watershed Precip Data'!G351,'Watershed Precip Data'!$C$14='Watershed Precip Data'!$H$3,'Watershed Precip Data'!H351,'WS-2, WS-3, &amp; WS-4'!$B$6='Watershed Precip Data'!$I$3,'Watershed Precip Data'!I351,'WS-2, WS-3, &amp; WS-4'!$B$6='Watershed Precip Data'!$J$3,'Watershed Precip Data'!J351,'WS-2, WS-3, &amp; WS-4'!$B$6='Watershed Precip Data'!$K$3,'Watershed Precip Data'!K351)</f>
        <v>#N/A</v>
      </c>
      <c r="I349" s="239" t="e">
        <f>MIN((($L$3*('WS-2, WS-3, &amp; WS-4'!$B$26/43560))),(G349+C349))</f>
        <v>#N/A</v>
      </c>
    </row>
    <row r="350" spans="1:9">
      <c r="A350" s="19">
        <v>12</v>
      </c>
      <c r="B350" s="18">
        <v>13</v>
      </c>
      <c r="C350" s="70" t="e">
        <f>'WS-2, WS-3, &amp; WS-4'!$B$28*'Water Supply Calcs'!$N$7*H350</f>
        <v>#VALUE!</v>
      </c>
      <c r="D350" s="70">
        <v>0</v>
      </c>
      <c r="E350" s="70" t="e">
        <f t="shared" si="15"/>
        <v>#VALUE!</v>
      </c>
      <c r="F350" s="71" t="e">
        <f t="shared" si="16"/>
        <v>#VALUE!</v>
      </c>
      <c r="G350" s="70" t="e">
        <f t="shared" si="17"/>
        <v>#VALUE!</v>
      </c>
      <c r="H350" s="70" t="e">
        <f>_xlfn.IFS('WS-2, WS-3, &amp; WS-4'!$B$6='Watershed Precip Data'!$C$3,'Watershed Precip Data'!C352,'Watershed Precip Data'!$C$14='Watershed Precip Data'!$D$3,'Watershed Precip Data'!D352,'WS-2, WS-3, &amp; WS-4'!$B$6='Watershed Precip Data'!$E$3,'Watershed Precip Data'!E352,'WS-2, WS-3, &amp; WS-4'!$B$6='Watershed Precip Data'!$F$3,'Watershed Precip Data'!F352,'WS-2, WS-3, &amp; WS-4'!$B$6='Watershed Precip Data'!$G$3,'Watershed Precip Data'!G352,'Watershed Precip Data'!$C$14='Watershed Precip Data'!$H$3,'Watershed Precip Data'!H352,'WS-2, WS-3, &amp; WS-4'!$B$6='Watershed Precip Data'!$I$3,'Watershed Precip Data'!I352,'WS-2, WS-3, &amp; WS-4'!$B$6='Watershed Precip Data'!$J$3,'Watershed Precip Data'!J352,'WS-2, WS-3, &amp; WS-4'!$B$6='Watershed Precip Data'!$K$3,'Watershed Precip Data'!K352)</f>
        <v>#N/A</v>
      </c>
      <c r="I350" s="239" t="e">
        <f>MIN((($L$3*('WS-2, WS-3, &amp; WS-4'!$B$26/43560))),(G350+C350))</f>
        <v>#N/A</v>
      </c>
    </row>
    <row r="351" spans="1:9">
      <c r="A351" s="19">
        <v>12</v>
      </c>
      <c r="B351" s="18">
        <v>14</v>
      </c>
      <c r="C351" s="70" t="e">
        <f>'WS-2, WS-3, &amp; WS-4'!$B$28*'Water Supply Calcs'!$N$7*H351</f>
        <v>#VALUE!</v>
      </c>
      <c r="D351" s="70">
        <v>0</v>
      </c>
      <c r="E351" s="70" t="e">
        <f t="shared" si="15"/>
        <v>#VALUE!</v>
      </c>
      <c r="F351" s="71" t="e">
        <f t="shared" si="16"/>
        <v>#VALUE!</v>
      </c>
      <c r="G351" s="70" t="e">
        <f t="shared" si="17"/>
        <v>#VALUE!</v>
      </c>
      <c r="H351" s="70" t="e">
        <f>_xlfn.IFS('WS-2, WS-3, &amp; WS-4'!$B$6='Watershed Precip Data'!$C$3,'Watershed Precip Data'!C353,'Watershed Precip Data'!$C$14='Watershed Precip Data'!$D$3,'Watershed Precip Data'!D353,'WS-2, WS-3, &amp; WS-4'!$B$6='Watershed Precip Data'!$E$3,'Watershed Precip Data'!E353,'WS-2, WS-3, &amp; WS-4'!$B$6='Watershed Precip Data'!$F$3,'Watershed Precip Data'!F353,'WS-2, WS-3, &amp; WS-4'!$B$6='Watershed Precip Data'!$G$3,'Watershed Precip Data'!G353,'Watershed Precip Data'!$C$14='Watershed Precip Data'!$H$3,'Watershed Precip Data'!H353,'WS-2, WS-3, &amp; WS-4'!$B$6='Watershed Precip Data'!$I$3,'Watershed Precip Data'!I353,'WS-2, WS-3, &amp; WS-4'!$B$6='Watershed Precip Data'!$J$3,'Watershed Precip Data'!J353,'WS-2, WS-3, &amp; WS-4'!$B$6='Watershed Precip Data'!$K$3,'Watershed Precip Data'!K353)</f>
        <v>#N/A</v>
      </c>
      <c r="I351" s="239" t="e">
        <f>MIN((($L$3*('WS-2, WS-3, &amp; WS-4'!$B$26/43560))),(G351+C351))</f>
        <v>#N/A</v>
      </c>
    </row>
    <row r="352" spans="1:9">
      <c r="A352" s="19">
        <v>12</v>
      </c>
      <c r="B352" s="18">
        <v>15</v>
      </c>
      <c r="C352" s="70" t="e">
        <f>'WS-2, WS-3, &amp; WS-4'!$B$28*'Water Supply Calcs'!$N$7*H352</f>
        <v>#VALUE!</v>
      </c>
      <c r="D352" s="70">
        <v>0</v>
      </c>
      <c r="E352" s="70" t="e">
        <f t="shared" si="15"/>
        <v>#VALUE!</v>
      </c>
      <c r="F352" s="71" t="e">
        <f t="shared" si="16"/>
        <v>#VALUE!</v>
      </c>
      <c r="G352" s="70" t="e">
        <f t="shared" si="17"/>
        <v>#VALUE!</v>
      </c>
      <c r="H352" s="70" t="e">
        <f>_xlfn.IFS('WS-2, WS-3, &amp; WS-4'!$B$6='Watershed Precip Data'!$C$3,'Watershed Precip Data'!C354,'Watershed Precip Data'!$C$14='Watershed Precip Data'!$D$3,'Watershed Precip Data'!D354,'WS-2, WS-3, &amp; WS-4'!$B$6='Watershed Precip Data'!$E$3,'Watershed Precip Data'!E354,'WS-2, WS-3, &amp; WS-4'!$B$6='Watershed Precip Data'!$F$3,'Watershed Precip Data'!F354,'WS-2, WS-3, &amp; WS-4'!$B$6='Watershed Precip Data'!$G$3,'Watershed Precip Data'!G354,'Watershed Precip Data'!$C$14='Watershed Precip Data'!$H$3,'Watershed Precip Data'!H354,'WS-2, WS-3, &amp; WS-4'!$B$6='Watershed Precip Data'!$I$3,'Watershed Precip Data'!I354,'WS-2, WS-3, &amp; WS-4'!$B$6='Watershed Precip Data'!$J$3,'Watershed Precip Data'!J354,'WS-2, WS-3, &amp; WS-4'!$B$6='Watershed Precip Data'!$K$3,'Watershed Precip Data'!K354)</f>
        <v>#N/A</v>
      </c>
      <c r="I352" s="239" t="e">
        <f>MIN((($L$3*('WS-2, WS-3, &amp; WS-4'!$B$26/43560))),(G352+C352))</f>
        <v>#N/A</v>
      </c>
    </row>
    <row r="353" spans="1:9">
      <c r="A353" s="19">
        <v>12</v>
      </c>
      <c r="B353" s="18">
        <v>16</v>
      </c>
      <c r="C353" s="70" t="e">
        <f>'WS-2, WS-3, &amp; WS-4'!$B$28*'Water Supply Calcs'!$N$7*H353</f>
        <v>#VALUE!</v>
      </c>
      <c r="D353" s="70">
        <v>0</v>
      </c>
      <c r="E353" s="70" t="e">
        <f t="shared" si="15"/>
        <v>#VALUE!</v>
      </c>
      <c r="F353" s="71" t="e">
        <f t="shared" si="16"/>
        <v>#VALUE!</v>
      </c>
      <c r="G353" s="70" t="e">
        <f t="shared" si="17"/>
        <v>#VALUE!</v>
      </c>
      <c r="H353" s="70" t="e">
        <f>_xlfn.IFS('WS-2, WS-3, &amp; WS-4'!$B$6='Watershed Precip Data'!$C$3,'Watershed Precip Data'!C355,'Watershed Precip Data'!$C$14='Watershed Precip Data'!$D$3,'Watershed Precip Data'!D355,'WS-2, WS-3, &amp; WS-4'!$B$6='Watershed Precip Data'!$E$3,'Watershed Precip Data'!E355,'WS-2, WS-3, &amp; WS-4'!$B$6='Watershed Precip Data'!$F$3,'Watershed Precip Data'!F355,'WS-2, WS-3, &amp; WS-4'!$B$6='Watershed Precip Data'!$G$3,'Watershed Precip Data'!G355,'Watershed Precip Data'!$C$14='Watershed Precip Data'!$H$3,'Watershed Precip Data'!H355,'WS-2, WS-3, &amp; WS-4'!$B$6='Watershed Precip Data'!$I$3,'Watershed Precip Data'!I355,'WS-2, WS-3, &amp; WS-4'!$B$6='Watershed Precip Data'!$J$3,'Watershed Precip Data'!J355,'WS-2, WS-3, &amp; WS-4'!$B$6='Watershed Precip Data'!$K$3,'Watershed Precip Data'!K355)</f>
        <v>#N/A</v>
      </c>
      <c r="I353" s="239" t="e">
        <f>MIN((($L$3*('WS-2, WS-3, &amp; WS-4'!$B$26/43560))),(G353+C353))</f>
        <v>#N/A</v>
      </c>
    </row>
    <row r="354" spans="1:9">
      <c r="A354" s="19">
        <v>12</v>
      </c>
      <c r="B354" s="18">
        <v>17</v>
      </c>
      <c r="C354" s="70" t="e">
        <f>'WS-2, WS-3, &amp; WS-4'!$B$28*'Water Supply Calcs'!$N$7*H354</f>
        <v>#VALUE!</v>
      </c>
      <c r="D354" s="70">
        <v>0</v>
      </c>
      <c r="E354" s="70" t="e">
        <f t="shared" si="15"/>
        <v>#VALUE!</v>
      </c>
      <c r="F354" s="71" t="e">
        <f t="shared" si="16"/>
        <v>#VALUE!</v>
      </c>
      <c r="G354" s="70" t="e">
        <f t="shared" si="17"/>
        <v>#VALUE!</v>
      </c>
      <c r="H354" s="70" t="e">
        <f>_xlfn.IFS('WS-2, WS-3, &amp; WS-4'!$B$6='Watershed Precip Data'!$C$3,'Watershed Precip Data'!C356,'Watershed Precip Data'!$C$14='Watershed Precip Data'!$D$3,'Watershed Precip Data'!D356,'WS-2, WS-3, &amp; WS-4'!$B$6='Watershed Precip Data'!$E$3,'Watershed Precip Data'!E356,'WS-2, WS-3, &amp; WS-4'!$B$6='Watershed Precip Data'!$F$3,'Watershed Precip Data'!F356,'WS-2, WS-3, &amp; WS-4'!$B$6='Watershed Precip Data'!$G$3,'Watershed Precip Data'!G356,'Watershed Precip Data'!$C$14='Watershed Precip Data'!$H$3,'Watershed Precip Data'!H356,'WS-2, WS-3, &amp; WS-4'!$B$6='Watershed Precip Data'!$I$3,'Watershed Precip Data'!I356,'WS-2, WS-3, &amp; WS-4'!$B$6='Watershed Precip Data'!$J$3,'Watershed Precip Data'!J356,'WS-2, WS-3, &amp; WS-4'!$B$6='Watershed Precip Data'!$K$3,'Watershed Precip Data'!K356)</f>
        <v>#N/A</v>
      </c>
      <c r="I354" s="239" t="e">
        <f>MIN((($L$3*('WS-2, WS-3, &amp; WS-4'!$B$26/43560))),(G354+C354))</f>
        <v>#N/A</v>
      </c>
    </row>
    <row r="355" spans="1:9">
      <c r="A355" s="19">
        <v>12</v>
      </c>
      <c r="B355" s="18">
        <v>18</v>
      </c>
      <c r="C355" s="70" t="e">
        <f>'WS-2, WS-3, &amp; WS-4'!$B$28*'Water Supply Calcs'!$N$7*H355</f>
        <v>#VALUE!</v>
      </c>
      <c r="D355" s="70">
        <v>0</v>
      </c>
      <c r="E355" s="70" t="e">
        <f t="shared" si="15"/>
        <v>#VALUE!</v>
      </c>
      <c r="F355" s="71" t="e">
        <f t="shared" si="16"/>
        <v>#VALUE!</v>
      </c>
      <c r="G355" s="70" t="e">
        <f t="shared" si="17"/>
        <v>#VALUE!</v>
      </c>
      <c r="H355" s="70" t="e">
        <f>_xlfn.IFS('WS-2, WS-3, &amp; WS-4'!$B$6='Watershed Precip Data'!$C$3,'Watershed Precip Data'!C357,'Watershed Precip Data'!$C$14='Watershed Precip Data'!$D$3,'Watershed Precip Data'!D357,'WS-2, WS-3, &amp; WS-4'!$B$6='Watershed Precip Data'!$E$3,'Watershed Precip Data'!E357,'WS-2, WS-3, &amp; WS-4'!$B$6='Watershed Precip Data'!$F$3,'Watershed Precip Data'!F357,'WS-2, WS-3, &amp; WS-4'!$B$6='Watershed Precip Data'!$G$3,'Watershed Precip Data'!G357,'Watershed Precip Data'!$C$14='Watershed Precip Data'!$H$3,'Watershed Precip Data'!H357,'WS-2, WS-3, &amp; WS-4'!$B$6='Watershed Precip Data'!$I$3,'Watershed Precip Data'!I357,'WS-2, WS-3, &amp; WS-4'!$B$6='Watershed Precip Data'!$J$3,'Watershed Precip Data'!J357,'WS-2, WS-3, &amp; WS-4'!$B$6='Watershed Precip Data'!$K$3,'Watershed Precip Data'!K357)</f>
        <v>#N/A</v>
      </c>
      <c r="I355" s="239" t="e">
        <f>MIN((($L$3*('WS-2, WS-3, &amp; WS-4'!$B$26/43560))),(G355+C355))</f>
        <v>#N/A</v>
      </c>
    </row>
    <row r="356" spans="1:9">
      <c r="A356" s="19">
        <v>12</v>
      </c>
      <c r="B356" s="18">
        <v>19</v>
      </c>
      <c r="C356" s="70" t="e">
        <f>'WS-2, WS-3, &amp; WS-4'!$B$28*'Water Supply Calcs'!$N$7*H356</f>
        <v>#VALUE!</v>
      </c>
      <c r="D356" s="70">
        <v>0</v>
      </c>
      <c r="E356" s="70" t="e">
        <f t="shared" si="15"/>
        <v>#VALUE!</v>
      </c>
      <c r="F356" s="71" t="e">
        <f t="shared" si="16"/>
        <v>#VALUE!</v>
      </c>
      <c r="G356" s="70" t="e">
        <f t="shared" si="17"/>
        <v>#VALUE!</v>
      </c>
      <c r="H356" s="70" t="e">
        <f>_xlfn.IFS('WS-2, WS-3, &amp; WS-4'!$B$6='Watershed Precip Data'!$C$3,'Watershed Precip Data'!C358,'Watershed Precip Data'!$C$14='Watershed Precip Data'!$D$3,'Watershed Precip Data'!D358,'WS-2, WS-3, &amp; WS-4'!$B$6='Watershed Precip Data'!$E$3,'Watershed Precip Data'!E358,'WS-2, WS-3, &amp; WS-4'!$B$6='Watershed Precip Data'!$F$3,'Watershed Precip Data'!F358,'WS-2, WS-3, &amp; WS-4'!$B$6='Watershed Precip Data'!$G$3,'Watershed Precip Data'!G358,'Watershed Precip Data'!$C$14='Watershed Precip Data'!$H$3,'Watershed Precip Data'!H358,'WS-2, WS-3, &amp; WS-4'!$B$6='Watershed Precip Data'!$I$3,'Watershed Precip Data'!I358,'WS-2, WS-3, &amp; WS-4'!$B$6='Watershed Precip Data'!$J$3,'Watershed Precip Data'!J358,'WS-2, WS-3, &amp; WS-4'!$B$6='Watershed Precip Data'!$K$3,'Watershed Precip Data'!K358)</f>
        <v>#N/A</v>
      </c>
      <c r="I356" s="239" t="e">
        <f>MIN((($L$3*('WS-2, WS-3, &amp; WS-4'!$B$26/43560))),(G356+C356))</f>
        <v>#N/A</v>
      </c>
    </row>
    <row r="357" spans="1:9">
      <c r="A357" s="19">
        <v>12</v>
      </c>
      <c r="B357" s="18">
        <v>20</v>
      </c>
      <c r="C357" s="70" t="e">
        <f>'WS-2, WS-3, &amp; WS-4'!$B$28*'Water Supply Calcs'!$N$7*H357</f>
        <v>#VALUE!</v>
      </c>
      <c r="D357" s="70">
        <v>0</v>
      </c>
      <c r="E357" s="70" t="e">
        <f t="shared" si="15"/>
        <v>#VALUE!</v>
      </c>
      <c r="F357" s="71" t="e">
        <f t="shared" si="16"/>
        <v>#VALUE!</v>
      </c>
      <c r="G357" s="70" t="e">
        <f t="shared" si="17"/>
        <v>#VALUE!</v>
      </c>
      <c r="H357" s="70" t="e">
        <f>_xlfn.IFS('WS-2, WS-3, &amp; WS-4'!$B$6='Watershed Precip Data'!$C$3,'Watershed Precip Data'!C359,'Watershed Precip Data'!$C$14='Watershed Precip Data'!$D$3,'Watershed Precip Data'!D359,'WS-2, WS-3, &amp; WS-4'!$B$6='Watershed Precip Data'!$E$3,'Watershed Precip Data'!E359,'WS-2, WS-3, &amp; WS-4'!$B$6='Watershed Precip Data'!$F$3,'Watershed Precip Data'!F359,'WS-2, WS-3, &amp; WS-4'!$B$6='Watershed Precip Data'!$G$3,'Watershed Precip Data'!G359,'Watershed Precip Data'!$C$14='Watershed Precip Data'!$H$3,'Watershed Precip Data'!H359,'WS-2, WS-3, &amp; WS-4'!$B$6='Watershed Precip Data'!$I$3,'Watershed Precip Data'!I359,'WS-2, WS-3, &amp; WS-4'!$B$6='Watershed Precip Data'!$J$3,'Watershed Precip Data'!J359,'WS-2, WS-3, &amp; WS-4'!$B$6='Watershed Precip Data'!$K$3,'Watershed Precip Data'!K359)</f>
        <v>#N/A</v>
      </c>
      <c r="I357" s="239" t="e">
        <f>MIN((($L$3*('WS-2, WS-3, &amp; WS-4'!$B$26/43560))),(G357+C357))</f>
        <v>#N/A</v>
      </c>
    </row>
    <row r="358" spans="1:9">
      <c r="A358" s="19">
        <v>12</v>
      </c>
      <c r="B358" s="18">
        <v>21</v>
      </c>
      <c r="C358" s="70" t="e">
        <f>'WS-2, WS-3, &amp; WS-4'!$B$28*'Water Supply Calcs'!$N$7*H358</f>
        <v>#VALUE!</v>
      </c>
      <c r="D358" s="70">
        <v>0</v>
      </c>
      <c r="E358" s="70" t="e">
        <f t="shared" si="15"/>
        <v>#VALUE!</v>
      </c>
      <c r="F358" s="71" t="e">
        <f t="shared" si="16"/>
        <v>#VALUE!</v>
      </c>
      <c r="G358" s="70" t="e">
        <f t="shared" si="17"/>
        <v>#VALUE!</v>
      </c>
      <c r="H358" s="70" t="e">
        <f>_xlfn.IFS('WS-2, WS-3, &amp; WS-4'!$B$6='Watershed Precip Data'!$C$3,'Watershed Precip Data'!C360,'Watershed Precip Data'!$C$14='Watershed Precip Data'!$D$3,'Watershed Precip Data'!D360,'WS-2, WS-3, &amp; WS-4'!$B$6='Watershed Precip Data'!$E$3,'Watershed Precip Data'!E360,'WS-2, WS-3, &amp; WS-4'!$B$6='Watershed Precip Data'!$F$3,'Watershed Precip Data'!F360,'WS-2, WS-3, &amp; WS-4'!$B$6='Watershed Precip Data'!$G$3,'Watershed Precip Data'!G360,'Watershed Precip Data'!$C$14='Watershed Precip Data'!$H$3,'Watershed Precip Data'!H360,'WS-2, WS-3, &amp; WS-4'!$B$6='Watershed Precip Data'!$I$3,'Watershed Precip Data'!I360,'WS-2, WS-3, &amp; WS-4'!$B$6='Watershed Precip Data'!$J$3,'Watershed Precip Data'!J360,'WS-2, WS-3, &amp; WS-4'!$B$6='Watershed Precip Data'!$K$3,'Watershed Precip Data'!K360)</f>
        <v>#N/A</v>
      </c>
      <c r="I358" s="239" t="e">
        <f>MIN((($L$3*('WS-2, WS-3, &amp; WS-4'!$B$26/43560))),(G358+C358))</f>
        <v>#N/A</v>
      </c>
    </row>
    <row r="359" spans="1:9">
      <c r="A359" s="19">
        <v>12</v>
      </c>
      <c r="B359" s="18">
        <v>22</v>
      </c>
      <c r="C359" s="70" t="e">
        <f>'WS-2, WS-3, &amp; WS-4'!$B$28*'Water Supply Calcs'!$N$7*H359</f>
        <v>#VALUE!</v>
      </c>
      <c r="D359" s="70">
        <v>0</v>
      </c>
      <c r="E359" s="70" t="e">
        <f t="shared" si="15"/>
        <v>#VALUE!</v>
      </c>
      <c r="F359" s="71" t="e">
        <f t="shared" si="16"/>
        <v>#VALUE!</v>
      </c>
      <c r="G359" s="70" t="e">
        <f t="shared" si="17"/>
        <v>#VALUE!</v>
      </c>
      <c r="H359" s="70" t="e">
        <f>_xlfn.IFS('WS-2, WS-3, &amp; WS-4'!$B$6='Watershed Precip Data'!$C$3,'Watershed Precip Data'!C361,'Watershed Precip Data'!$C$14='Watershed Precip Data'!$D$3,'Watershed Precip Data'!D361,'WS-2, WS-3, &amp; WS-4'!$B$6='Watershed Precip Data'!$E$3,'Watershed Precip Data'!E361,'WS-2, WS-3, &amp; WS-4'!$B$6='Watershed Precip Data'!$F$3,'Watershed Precip Data'!F361,'WS-2, WS-3, &amp; WS-4'!$B$6='Watershed Precip Data'!$G$3,'Watershed Precip Data'!G361,'Watershed Precip Data'!$C$14='Watershed Precip Data'!$H$3,'Watershed Precip Data'!H361,'WS-2, WS-3, &amp; WS-4'!$B$6='Watershed Precip Data'!$I$3,'Watershed Precip Data'!I361,'WS-2, WS-3, &amp; WS-4'!$B$6='Watershed Precip Data'!$J$3,'Watershed Precip Data'!J361,'WS-2, WS-3, &amp; WS-4'!$B$6='Watershed Precip Data'!$K$3,'Watershed Precip Data'!K361)</f>
        <v>#N/A</v>
      </c>
      <c r="I359" s="239" t="e">
        <f>MIN((($L$3*('WS-2, WS-3, &amp; WS-4'!$B$26/43560))),(G359+C359))</f>
        <v>#N/A</v>
      </c>
    </row>
    <row r="360" spans="1:9">
      <c r="A360" s="19">
        <v>12</v>
      </c>
      <c r="B360" s="18">
        <v>23</v>
      </c>
      <c r="C360" s="70" t="e">
        <f>'WS-2, WS-3, &amp; WS-4'!$B$28*'Water Supply Calcs'!$N$7*H360</f>
        <v>#VALUE!</v>
      </c>
      <c r="D360" s="70">
        <v>0</v>
      </c>
      <c r="E360" s="70" t="e">
        <f t="shared" si="15"/>
        <v>#VALUE!</v>
      </c>
      <c r="F360" s="71" t="e">
        <f t="shared" si="16"/>
        <v>#VALUE!</v>
      </c>
      <c r="G360" s="70" t="e">
        <f t="shared" si="17"/>
        <v>#VALUE!</v>
      </c>
      <c r="H360" s="70" t="e">
        <f>_xlfn.IFS('WS-2, WS-3, &amp; WS-4'!$B$6='Watershed Precip Data'!$C$3,'Watershed Precip Data'!C362,'Watershed Precip Data'!$C$14='Watershed Precip Data'!$D$3,'Watershed Precip Data'!D362,'WS-2, WS-3, &amp; WS-4'!$B$6='Watershed Precip Data'!$E$3,'Watershed Precip Data'!E362,'WS-2, WS-3, &amp; WS-4'!$B$6='Watershed Precip Data'!$F$3,'Watershed Precip Data'!F362,'WS-2, WS-3, &amp; WS-4'!$B$6='Watershed Precip Data'!$G$3,'Watershed Precip Data'!G362,'Watershed Precip Data'!$C$14='Watershed Precip Data'!$H$3,'Watershed Precip Data'!H362,'WS-2, WS-3, &amp; WS-4'!$B$6='Watershed Precip Data'!$I$3,'Watershed Precip Data'!I362,'WS-2, WS-3, &amp; WS-4'!$B$6='Watershed Precip Data'!$J$3,'Watershed Precip Data'!J362,'WS-2, WS-3, &amp; WS-4'!$B$6='Watershed Precip Data'!$K$3,'Watershed Precip Data'!K362)</f>
        <v>#N/A</v>
      </c>
      <c r="I360" s="239" t="e">
        <f>MIN((($L$3*('WS-2, WS-3, &amp; WS-4'!$B$26/43560))),(G360+C360))</f>
        <v>#N/A</v>
      </c>
    </row>
    <row r="361" spans="1:9">
      <c r="A361" s="19">
        <v>12</v>
      </c>
      <c r="B361" s="18">
        <v>24</v>
      </c>
      <c r="C361" s="70" t="e">
        <f>'WS-2, WS-3, &amp; WS-4'!$B$28*'Water Supply Calcs'!$N$7*H361</f>
        <v>#VALUE!</v>
      </c>
      <c r="D361" s="70">
        <v>0</v>
      </c>
      <c r="E361" s="70" t="e">
        <f t="shared" si="15"/>
        <v>#VALUE!</v>
      </c>
      <c r="F361" s="71" t="e">
        <f t="shared" si="16"/>
        <v>#VALUE!</v>
      </c>
      <c r="G361" s="70" t="e">
        <f t="shared" si="17"/>
        <v>#VALUE!</v>
      </c>
      <c r="H361" s="70" t="e">
        <f>_xlfn.IFS('WS-2, WS-3, &amp; WS-4'!$B$6='Watershed Precip Data'!$C$3,'Watershed Precip Data'!C363,'Watershed Precip Data'!$C$14='Watershed Precip Data'!$D$3,'Watershed Precip Data'!D363,'WS-2, WS-3, &amp; WS-4'!$B$6='Watershed Precip Data'!$E$3,'Watershed Precip Data'!E363,'WS-2, WS-3, &amp; WS-4'!$B$6='Watershed Precip Data'!$F$3,'Watershed Precip Data'!F363,'WS-2, WS-3, &amp; WS-4'!$B$6='Watershed Precip Data'!$G$3,'Watershed Precip Data'!G363,'Watershed Precip Data'!$C$14='Watershed Precip Data'!$H$3,'Watershed Precip Data'!H363,'WS-2, WS-3, &amp; WS-4'!$B$6='Watershed Precip Data'!$I$3,'Watershed Precip Data'!I363,'WS-2, WS-3, &amp; WS-4'!$B$6='Watershed Precip Data'!$J$3,'Watershed Precip Data'!J363,'WS-2, WS-3, &amp; WS-4'!$B$6='Watershed Precip Data'!$K$3,'Watershed Precip Data'!K363)</f>
        <v>#N/A</v>
      </c>
      <c r="I361" s="239" t="e">
        <f>MIN((($L$3*('WS-2, WS-3, &amp; WS-4'!$B$26/43560))),(G361+C361))</f>
        <v>#N/A</v>
      </c>
    </row>
    <row r="362" spans="1:9">
      <c r="A362" s="19">
        <v>12</v>
      </c>
      <c r="B362" s="18">
        <v>25</v>
      </c>
      <c r="C362" s="70" t="e">
        <f>'WS-2, WS-3, &amp; WS-4'!$B$28*'Water Supply Calcs'!$N$7*H362</f>
        <v>#VALUE!</v>
      </c>
      <c r="D362" s="70">
        <v>0</v>
      </c>
      <c r="E362" s="70" t="e">
        <f t="shared" si="15"/>
        <v>#VALUE!</v>
      </c>
      <c r="F362" s="71" t="e">
        <f t="shared" si="16"/>
        <v>#VALUE!</v>
      </c>
      <c r="G362" s="70" t="e">
        <f t="shared" si="17"/>
        <v>#VALUE!</v>
      </c>
      <c r="H362" s="70" t="e">
        <f>_xlfn.IFS('WS-2, WS-3, &amp; WS-4'!$B$6='Watershed Precip Data'!$C$3,'Watershed Precip Data'!C364,'Watershed Precip Data'!$C$14='Watershed Precip Data'!$D$3,'Watershed Precip Data'!D364,'WS-2, WS-3, &amp; WS-4'!$B$6='Watershed Precip Data'!$E$3,'Watershed Precip Data'!E364,'WS-2, WS-3, &amp; WS-4'!$B$6='Watershed Precip Data'!$F$3,'Watershed Precip Data'!F364,'WS-2, WS-3, &amp; WS-4'!$B$6='Watershed Precip Data'!$G$3,'Watershed Precip Data'!G364,'Watershed Precip Data'!$C$14='Watershed Precip Data'!$H$3,'Watershed Precip Data'!H364,'WS-2, WS-3, &amp; WS-4'!$B$6='Watershed Precip Data'!$I$3,'Watershed Precip Data'!I364,'WS-2, WS-3, &amp; WS-4'!$B$6='Watershed Precip Data'!$J$3,'Watershed Precip Data'!J364,'WS-2, WS-3, &amp; WS-4'!$B$6='Watershed Precip Data'!$K$3,'Watershed Precip Data'!K364)</f>
        <v>#N/A</v>
      </c>
      <c r="I362" s="239" t="e">
        <f>MIN((($L$3*('WS-2, WS-3, &amp; WS-4'!$B$26/43560))),(G362+C362))</f>
        <v>#N/A</v>
      </c>
    </row>
    <row r="363" spans="1:9">
      <c r="A363" s="19">
        <v>12</v>
      </c>
      <c r="B363" s="18">
        <v>26</v>
      </c>
      <c r="C363" s="70" t="e">
        <f>'WS-2, WS-3, &amp; WS-4'!$B$28*'Water Supply Calcs'!$N$7*H363</f>
        <v>#VALUE!</v>
      </c>
      <c r="D363" s="70">
        <v>0</v>
      </c>
      <c r="E363" s="70" t="e">
        <f t="shared" si="15"/>
        <v>#VALUE!</v>
      </c>
      <c r="F363" s="71" t="e">
        <f t="shared" si="16"/>
        <v>#VALUE!</v>
      </c>
      <c r="G363" s="70" t="e">
        <f t="shared" si="17"/>
        <v>#VALUE!</v>
      </c>
      <c r="H363" s="70" t="e">
        <f>_xlfn.IFS('WS-2, WS-3, &amp; WS-4'!$B$6='Watershed Precip Data'!$C$3,'Watershed Precip Data'!C365,'Watershed Precip Data'!$C$14='Watershed Precip Data'!$D$3,'Watershed Precip Data'!D365,'WS-2, WS-3, &amp; WS-4'!$B$6='Watershed Precip Data'!$E$3,'Watershed Precip Data'!E365,'WS-2, WS-3, &amp; WS-4'!$B$6='Watershed Precip Data'!$F$3,'Watershed Precip Data'!F365,'WS-2, WS-3, &amp; WS-4'!$B$6='Watershed Precip Data'!$G$3,'Watershed Precip Data'!G365,'Watershed Precip Data'!$C$14='Watershed Precip Data'!$H$3,'Watershed Precip Data'!H365,'WS-2, WS-3, &amp; WS-4'!$B$6='Watershed Precip Data'!$I$3,'Watershed Precip Data'!I365,'WS-2, WS-3, &amp; WS-4'!$B$6='Watershed Precip Data'!$J$3,'Watershed Precip Data'!J365,'WS-2, WS-3, &amp; WS-4'!$B$6='Watershed Precip Data'!$K$3,'Watershed Precip Data'!K365)</f>
        <v>#N/A</v>
      </c>
      <c r="I363" s="239" t="e">
        <f>MIN((($L$3*('WS-2, WS-3, &amp; WS-4'!$B$26/43560))),(G363+C363))</f>
        <v>#N/A</v>
      </c>
    </row>
    <row r="364" spans="1:9">
      <c r="A364" s="19">
        <v>12</v>
      </c>
      <c r="B364" s="18">
        <v>27</v>
      </c>
      <c r="C364" s="70" t="e">
        <f>'WS-2, WS-3, &amp; WS-4'!$B$28*'Water Supply Calcs'!$N$7*H364</f>
        <v>#VALUE!</v>
      </c>
      <c r="D364" s="70">
        <v>0</v>
      </c>
      <c r="E364" s="70" t="e">
        <f t="shared" si="15"/>
        <v>#VALUE!</v>
      </c>
      <c r="F364" s="71" t="e">
        <f t="shared" si="16"/>
        <v>#VALUE!</v>
      </c>
      <c r="G364" s="70" t="e">
        <f t="shared" si="17"/>
        <v>#VALUE!</v>
      </c>
      <c r="H364" s="70" t="e">
        <f>_xlfn.IFS('WS-2, WS-3, &amp; WS-4'!$B$6='Watershed Precip Data'!$C$3,'Watershed Precip Data'!C366,'Watershed Precip Data'!$C$14='Watershed Precip Data'!$D$3,'Watershed Precip Data'!D366,'WS-2, WS-3, &amp; WS-4'!$B$6='Watershed Precip Data'!$E$3,'Watershed Precip Data'!E366,'WS-2, WS-3, &amp; WS-4'!$B$6='Watershed Precip Data'!$F$3,'Watershed Precip Data'!F366,'WS-2, WS-3, &amp; WS-4'!$B$6='Watershed Precip Data'!$G$3,'Watershed Precip Data'!G366,'Watershed Precip Data'!$C$14='Watershed Precip Data'!$H$3,'Watershed Precip Data'!H366,'WS-2, WS-3, &amp; WS-4'!$B$6='Watershed Precip Data'!$I$3,'Watershed Precip Data'!I366,'WS-2, WS-3, &amp; WS-4'!$B$6='Watershed Precip Data'!$J$3,'Watershed Precip Data'!J366,'WS-2, WS-3, &amp; WS-4'!$B$6='Watershed Precip Data'!$K$3,'Watershed Precip Data'!K366)</f>
        <v>#N/A</v>
      </c>
      <c r="I364" s="239" t="e">
        <f>MIN((($L$3*('WS-2, WS-3, &amp; WS-4'!$B$26/43560))),(G364+C364))</f>
        <v>#N/A</v>
      </c>
    </row>
    <row r="365" spans="1:9">
      <c r="A365" s="19">
        <v>12</v>
      </c>
      <c r="B365" s="18">
        <v>28</v>
      </c>
      <c r="C365" s="70" t="e">
        <f>'WS-2, WS-3, &amp; WS-4'!$B$28*'Water Supply Calcs'!$N$7*H365</f>
        <v>#VALUE!</v>
      </c>
      <c r="D365" s="70">
        <v>0</v>
      </c>
      <c r="E365" s="70" t="e">
        <f t="shared" si="15"/>
        <v>#VALUE!</v>
      </c>
      <c r="F365" s="71" t="e">
        <f t="shared" si="16"/>
        <v>#VALUE!</v>
      </c>
      <c r="G365" s="70" t="e">
        <f t="shared" si="17"/>
        <v>#VALUE!</v>
      </c>
      <c r="H365" s="70" t="e">
        <f>_xlfn.IFS('WS-2, WS-3, &amp; WS-4'!$B$6='Watershed Precip Data'!$C$3,'Watershed Precip Data'!C367,'Watershed Precip Data'!$C$14='Watershed Precip Data'!$D$3,'Watershed Precip Data'!D367,'WS-2, WS-3, &amp; WS-4'!$B$6='Watershed Precip Data'!$E$3,'Watershed Precip Data'!E367,'WS-2, WS-3, &amp; WS-4'!$B$6='Watershed Precip Data'!$F$3,'Watershed Precip Data'!F367,'WS-2, WS-3, &amp; WS-4'!$B$6='Watershed Precip Data'!$G$3,'Watershed Precip Data'!G367,'Watershed Precip Data'!$C$14='Watershed Precip Data'!$H$3,'Watershed Precip Data'!H367,'WS-2, WS-3, &amp; WS-4'!$B$6='Watershed Precip Data'!$I$3,'Watershed Precip Data'!I367,'WS-2, WS-3, &amp; WS-4'!$B$6='Watershed Precip Data'!$J$3,'Watershed Precip Data'!J367,'WS-2, WS-3, &amp; WS-4'!$B$6='Watershed Precip Data'!$K$3,'Watershed Precip Data'!K367)</f>
        <v>#N/A</v>
      </c>
      <c r="I365" s="239" t="e">
        <f>MIN((($L$3*('WS-2, WS-3, &amp; WS-4'!$B$26/43560))),(G365+C365))</f>
        <v>#N/A</v>
      </c>
    </row>
    <row r="366" spans="1:9">
      <c r="A366" s="19">
        <v>12</v>
      </c>
      <c r="B366" s="18">
        <v>29</v>
      </c>
      <c r="C366" s="70" t="e">
        <f>'WS-2, WS-3, &amp; WS-4'!$B$28*'Water Supply Calcs'!$N$7*H366</f>
        <v>#VALUE!</v>
      </c>
      <c r="D366" s="70">
        <v>0</v>
      </c>
      <c r="E366" s="70" t="e">
        <f t="shared" si="15"/>
        <v>#VALUE!</v>
      </c>
      <c r="F366" s="71" t="e">
        <f t="shared" si="16"/>
        <v>#VALUE!</v>
      </c>
      <c r="G366" s="70" t="e">
        <f t="shared" si="17"/>
        <v>#VALUE!</v>
      </c>
      <c r="H366" s="70" t="e">
        <f>_xlfn.IFS('WS-2, WS-3, &amp; WS-4'!$B$6='Watershed Precip Data'!$C$3,'Watershed Precip Data'!C368,'Watershed Precip Data'!$C$14='Watershed Precip Data'!$D$3,'Watershed Precip Data'!D368,'WS-2, WS-3, &amp; WS-4'!$B$6='Watershed Precip Data'!$E$3,'Watershed Precip Data'!E368,'WS-2, WS-3, &amp; WS-4'!$B$6='Watershed Precip Data'!$F$3,'Watershed Precip Data'!F368,'WS-2, WS-3, &amp; WS-4'!$B$6='Watershed Precip Data'!$G$3,'Watershed Precip Data'!G368,'Watershed Precip Data'!$C$14='Watershed Precip Data'!$H$3,'Watershed Precip Data'!H368,'WS-2, WS-3, &amp; WS-4'!$B$6='Watershed Precip Data'!$I$3,'Watershed Precip Data'!I368,'WS-2, WS-3, &amp; WS-4'!$B$6='Watershed Precip Data'!$J$3,'Watershed Precip Data'!J368,'WS-2, WS-3, &amp; WS-4'!$B$6='Watershed Precip Data'!$K$3,'Watershed Precip Data'!K368)</f>
        <v>#N/A</v>
      </c>
      <c r="I366" s="239" t="e">
        <f>MIN((($L$3*('WS-2, WS-3, &amp; WS-4'!$B$26/43560))),(G366+C366))</f>
        <v>#N/A</v>
      </c>
    </row>
    <row r="367" spans="1:9">
      <c r="A367" s="19">
        <v>12</v>
      </c>
      <c r="B367" s="18">
        <v>30</v>
      </c>
      <c r="C367" s="70" t="e">
        <f>'WS-2, WS-3, &amp; WS-4'!$B$28*'Water Supply Calcs'!$N$7*H367</f>
        <v>#VALUE!</v>
      </c>
      <c r="D367" s="70">
        <v>0</v>
      </c>
      <c r="E367" s="70" t="e">
        <f t="shared" si="15"/>
        <v>#VALUE!</v>
      </c>
      <c r="F367" s="71" t="e">
        <f t="shared" si="16"/>
        <v>#VALUE!</v>
      </c>
      <c r="G367" s="70" t="e">
        <f t="shared" si="17"/>
        <v>#VALUE!</v>
      </c>
      <c r="H367" s="70" t="e">
        <f>_xlfn.IFS('WS-2, WS-3, &amp; WS-4'!$B$6='Watershed Precip Data'!$C$3,'Watershed Precip Data'!C369,'Watershed Precip Data'!$C$14='Watershed Precip Data'!$D$3,'Watershed Precip Data'!D369,'WS-2, WS-3, &amp; WS-4'!$B$6='Watershed Precip Data'!$E$3,'Watershed Precip Data'!E369,'WS-2, WS-3, &amp; WS-4'!$B$6='Watershed Precip Data'!$F$3,'Watershed Precip Data'!F369,'WS-2, WS-3, &amp; WS-4'!$B$6='Watershed Precip Data'!$G$3,'Watershed Precip Data'!G369,'Watershed Precip Data'!$C$14='Watershed Precip Data'!$H$3,'Watershed Precip Data'!H369,'WS-2, WS-3, &amp; WS-4'!$B$6='Watershed Precip Data'!$I$3,'Watershed Precip Data'!I369,'WS-2, WS-3, &amp; WS-4'!$B$6='Watershed Precip Data'!$J$3,'Watershed Precip Data'!J369,'WS-2, WS-3, &amp; WS-4'!$B$6='Watershed Precip Data'!$K$3,'Watershed Precip Data'!K369)</f>
        <v>#N/A</v>
      </c>
      <c r="I367" s="239" t="e">
        <f>MIN((($L$3*('WS-2, WS-3, &amp; WS-4'!$B$26/43560))),(G367+C367))</f>
        <v>#N/A</v>
      </c>
    </row>
    <row r="368" spans="1:9">
      <c r="A368" s="19">
        <v>12</v>
      </c>
      <c r="B368" s="18">
        <v>31</v>
      </c>
      <c r="C368" s="70" t="e">
        <f>'WS-2, WS-3, &amp; WS-4'!$B$28*'Water Supply Calcs'!$N$7*H368</f>
        <v>#VALUE!</v>
      </c>
      <c r="D368" s="70">
        <v>0</v>
      </c>
      <c r="E368" s="70" t="e">
        <f t="shared" si="15"/>
        <v>#VALUE!</v>
      </c>
      <c r="F368" s="71" t="e">
        <f t="shared" si="16"/>
        <v>#VALUE!</v>
      </c>
      <c r="G368" s="70" t="e">
        <f t="shared" si="17"/>
        <v>#VALUE!</v>
      </c>
      <c r="H368" s="70" t="e">
        <f>_xlfn.IFS('WS-2, WS-3, &amp; WS-4'!$B$6='Watershed Precip Data'!$C$3,'Watershed Precip Data'!C370,'Watershed Precip Data'!$C$14='Watershed Precip Data'!$D$3,'Watershed Precip Data'!D370,'WS-2, WS-3, &amp; WS-4'!$B$6='Watershed Precip Data'!$E$3,'Watershed Precip Data'!E370,'WS-2, WS-3, &amp; WS-4'!$B$6='Watershed Precip Data'!$F$3,'Watershed Precip Data'!F370,'WS-2, WS-3, &amp; WS-4'!$B$6='Watershed Precip Data'!$G$3,'Watershed Precip Data'!G370,'Watershed Precip Data'!$C$14='Watershed Precip Data'!$H$3,'Watershed Precip Data'!H370,'WS-2, WS-3, &amp; WS-4'!$B$6='Watershed Precip Data'!$I$3,'Watershed Precip Data'!I370,'WS-2, WS-3, &amp; WS-4'!$B$6='Watershed Precip Data'!$J$3,'Watershed Precip Data'!J370,'WS-2, WS-3, &amp; WS-4'!$B$6='Watershed Precip Data'!$K$3,'Watershed Precip Data'!K370)</f>
        <v>#N/A</v>
      </c>
      <c r="I368" s="239" t="e">
        <f>MIN((($L$3*('WS-2, WS-3, &amp; WS-4'!$B$26/43560))),(G368+C368))</f>
        <v>#N/A</v>
      </c>
    </row>
    <row r="370" spans="3:9">
      <c r="C370" s="67" t="s">
        <v>91</v>
      </c>
      <c r="D370" s="66">
        <f>SUM(D2:D368)</f>
        <v>0</v>
      </c>
      <c r="I370" s="237" t="e">
        <f>SUM(I3:I368)</f>
        <v>#N/A</v>
      </c>
    </row>
  </sheetData>
  <sheetProtection algorithmName="SHA-512" hashValue="r0g6rr01UfLfffMT+p+UJfz1djSpBAjZZgeR5qmciUNs7KlSqHF8ftFTI06P65xM5XlqVSqxr8TAP0zUA6xqhw==" saltValue="qoAh80x1hAfMk3v0OMQLRQ==" spinCount="100000" sheet="1" objects="1" scenarios="1" selectLockedCells="1" selectUnlockedCell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READ ME</vt:lpstr>
      <vt:lpstr>Documentation</vt:lpstr>
      <vt:lpstr>WS-2, WS-3, &amp; WS-4</vt:lpstr>
      <vt:lpstr>WS-2a Turf Conversion</vt:lpstr>
      <vt:lpstr>FM-1 &amp; FM-3</vt:lpstr>
      <vt:lpstr>E-4</vt:lpstr>
      <vt:lpstr>Soil Type &amp; Land Use</vt:lpstr>
      <vt:lpstr>Water Supply Calcs</vt:lpstr>
      <vt:lpstr>Water Supply Infiltration Calcs</vt:lpstr>
      <vt:lpstr>Flood Mgt Infiltration Calcs</vt:lpstr>
      <vt:lpstr>Flood Mgt ET calcs</vt:lpstr>
      <vt:lpstr>GHG Calculations</vt:lpstr>
      <vt:lpstr>Watershed Precip Data</vt:lpstr>
      <vt:lpstr>'Water Supply Calcs'!_GoBack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McDonnell</dc:creator>
  <cp:lastModifiedBy>Rebecca McDonnell</cp:lastModifiedBy>
  <dcterms:created xsi:type="dcterms:W3CDTF">2017-06-19T23:09:59Z</dcterms:created>
  <dcterms:modified xsi:type="dcterms:W3CDTF">2017-06-30T22:11:36Z</dcterms:modified>
</cp:coreProperties>
</file>